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\Desktop\rebalans\"/>
    </mc:Choice>
  </mc:AlternateContent>
  <bookViews>
    <workbookView xWindow="0" yWindow="0" windowWidth="28800" windowHeight="1243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77" i="2" l="1"/>
  <c r="K577" i="2"/>
  <c r="L578" i="2"/>
  <c r="K578" i="2"/>
  <c r="L579" i="2"/>
  <c r="E274" i="1" l="1"/>
  <c r="E266" i="1"/>
  <c r="D447" i="1"/>
  <c r="C447" i="1"/>
  <c r="K1271" i="2"/>
  <c r="L1271" i="2"/>
  <c r="L1242" i="2"/>
  <c r="K1242" i="2"/>
  <c r="M1250" i="2"/>
  <c r="M1249" i="2" s="1"/>
  <c r="D1250" i="2"/>
  <c r="C1250" i="2"/>
  <c r="B1250" i="2"/>
  <c r="A1250" i="2"/>
  <c r="L1249" i="2"/>
  <c r="K1249" i="2"/>
  <c r="D1249" i="2"/>
  <c r="C1249" i="2"/>
  <c r="B1249" i="2"/>
  <c r="A1249" i="2"/>
  <c r="M1248" i="2"/>
  <c r="M1247" i="2" s="1"/>
  <c r="D1248" i="2"/>
  <c r="C1248" i="2"/>
  <c r="B1248" i="2"/>
  <c r="A1248" i="2"/>
  <c r="L1247" i="2"/>
  <c r="K1247" i="2"/>
  <c r="D1247" i="2"/>
  <c r="C1247" i="2"/>
  <c r="B1247" i="2"/>
  <c r="A1247" i="2"/>
  <c r="M1246" i="2"/>
  <c r="M1245" i="2" s="1"/>
  <c r="D1246" i="2"/>
  <c r="C1246" i="2"/>
  <c r="B1246" i="2"/>
  <c r="A1246" i="2"/>
  <c r="L1245" i="2"/>
  <c r="K1245" i="2"/>
  <c r="D1245" i="2"/>
  <c r="C1245" i="2"/>
  <c r="B1245" i="2"/>
  <c r="A1245" i="2"/>
  <c r="B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K8" i="2"/>
  <c r="L8" i="2"/>
  <c r="B8" i="2"/>
  <c r="E424" i="1"/>
  <c r="K204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E447" i="1" l="1"/>
  <c r="K1288" i="2"/>
  <c r="D463" i="1"/>
  <c r="C463" i="1"/>
  <c r="L1288" i="2"/>
  <c r="K1244" i="2"/>
  <c r="K1243" i="2" s="1"/>
  <c r="K1241" i="2" s="1"/>
  <c r="M122" i="2"/>
  <c r="M121" i="2" s="1"/>
  <c r="M120" i="2" s="1"/>
  <c r="M118" i="2" s="1"/>
  <c r="L1244" i="2"/>
  <c r="L1243" i="2" s="1"/>
  <c r="L1241" i="2" s="1"/>
  <c r="M1244" i="2"/>
  <c r="M1242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K446" i="2"/>
  <c r="L446" i="2"/>
  <c r="M447" i="2"/>
  <c r="M448" i="2"/>
  <c r="M449" i="2"/>
  <c r="M450" i="2"/>
  <c r="M451" i="2"/>
  <c r="M452" i="2"/>
  <c r="K453" i="2"/>
  <c r="L453" i="2"/>
  <c r="M454" i="2"/>
  <c r="M455" i="2"/>
  <c r="M456" i="2"/>
  <c r="M457" i="2"/>
  <c r="M458" i="2"/>
  <c r="M459" i="2"/>
  <c r="K461" i="2"/>
  <c r="K460" i="2" s="1"/>
  <c r="L461" i="2"/>
  <c r="L460" i="2" s="1"/>
  <c r="M462" i="2"/>
  <c r="M463" i="2"/>
  <c r="M464" i="2"/>
  <c r="M465" i="2"/>
  <c r="M466" i="2"/>
  <c r="M467" i="2"/>
  <c r="M468" i="2"/>
  <c r="M469" i="2"/>
  <c r="M470" i="2"/>
  <c r="M471" i="2"/>
  <c r="M472" i="2"/>
  <c r="M473" i="2"/>
  <c r="K475" i="2"/>
  <c r="K474" i="2" s="1"/>
  <c r="L475" i="2"/>
  <c r="L474" i="2" s="1"/>
  <c r="M476" i="2"/>
  <c r="M477" i="2"/>
  <c r="M478" i="2"/>
  <c r="M479" i="2"/>
  <c r="M480" i="2"/>
  <c r="M481" i="2"/>
  <c r="K484" i="2"/>
  <c r="K483" i="2" s="1"/>
  <c r="L484" i="2"/>
  <c r="L483" i="2" s="1"/>
  <c r="M485" i="2"/>
  <c r="M486" i="2"/>
  <c r="M487" i="2"/>
  <c r="M488" i="2"/>
  <c r="M489" i="2"/>
  <c r="M490" i="2"/>
  <c r="K492" i="2"/>
  <c r="L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K505" i="2"/>
  <c r="L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K548" i="2"/>
  <c r="L548" i="2"/>
  <c r="M549" i="2"/>
  <c r="M550" i="2"/>
  <c r="M551" i="2"/>
  <c r="M552" i="2"/>
  <c r="M553" i="2"/>
  <c r="M554" i="2"/>
  <c r="K555" i="2"/>
  <c r="L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K568" i="2"/>
  <c r="L568" i="2"/>
  <c r="M569" i="2"/>
  <c r="M570" i="2"/>
  <c r="M571" i="2"/>
  <c r="M572" i="2"/>
  <c r="M573" i="2"/>
  <c r="M574" i="2"/>
  <c r="K579" i="2"/>
  <c r="K580" i="2"/>
  <c r="L580" i="2"/>
  <c r="K581" i="2"/>
  <c r="L581" i="2"/>
  <c r="K582" i="2"/>
  <c r="L582" i="2"/>
  <c r="K585" i="2"/>
  <c r="L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K610" i="2"/>
  <c r="L610" i="2"/>
  <c r="M611" i="2"/>
  <c r="M612" i="2"/>
  <c r="M613" i="2"/>
  <c r="M614" i="2"/>
  <c r="M615" i="2"/>
  <c r="M616" i="2"/>
  <c r="K617" i="2"/>
  <c r="L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K631" i="2"/>
  <c r="L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K693" i="2"/>
  <c r="L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K748" i="2"/>
  <c r="L748" i="2"/>
  <c r="M749" i="2"/>
  <c r="M750" i="2"/>
  <c r="M751" i="2"/>
  <c r="M752" i="2"/>
  <c r="M753" i="2"/>
  <c r="M754" i="2"/>
  <c r="K755" i="2"/>
  <c r="L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K799" i="2"/>
  <c r="L799" i="2"/>
  <c r="M800" i="2"/>
  <c r="M801" i="2"/>
  <c r="M802" i="2"/>
  <c r="M803" i="2"/>
  <c r="M804" i="2"/>
  <c r="M805" i="2"/>
  <c r="K806" i="2"/>
  <c r="L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K831" i="2"/>
  <c r="L831" i="2"/>
  <c r="M833" i="2"/>
  <c r="M834" i="2"/>
  <c r="M835" i="2"/>
  <c r="M836" i="2"/>
  <c r="M837" i="2"/>
  <c r="M838" i="2"/>
  <c r="K840" i="2"/>
  <c r="L840" i="2"/>
  <c r="M841" i="2"/>
  <c r="M842" i="2"/>
  <c r="M843" i="2"/>
  <c r="M844" i="2"/>
  <c r="M845" i="2"/>
  <c r="M846" i="2"/>
  <c r="K847" i="2"/>
  <c r="L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K860" i="2"/>
  <c r="L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K873" i="2"/>
  <c r="L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K893" i="2"/>
  <c r="K892" i="2" s="1"/>
  <c r="L893" i="2"/>
  <c r="L892" i="2" s="1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K913" i="2"/>
  <c r="K912" i="2" s="1"/>
  <c r="L913" i="2"/>
  <c r="L912" i="2" s="1"/>
  <c r="M914" i="2"/>
  <c r="M915" i="2"/>
  <c r="M916" i="2"/>
  <c r="M917" i="2"/>
  <c r="M918" i="2"/>
  <c r="M919" i="2"/>
  <c r="M920" i="2"/>
  <c r="M921" i="2"/>
  <c r="M922" i="2"/>
  <c r="M923" i="2"/>
  <c r="M924" i="2"/>
  <c r="M925" i="2"/>
  <c r="K928" i="2"/>
  <c r="K927" i="2" s="1"/>
  <c r="L928" i="2"/>
  <c r="L927" i="2" s="1"/>
  <c r="M929" i="2"/>
  <c r="M930" i="2"/>
  <c r="M931" i="2"/>
  <c r="M932" i="2"/>
  <c r="M933" i="2"/>
  <c r="M934" i="2"/>
  <c r="K936" i="2"/>
  <c r="L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K949" i="2"/>
  <c r="L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K992" i="2"/>
  <c r="L992" i="2"/>
  <c r="M993" i="2"/>
  <c r="M994" i="2"/>
  <c r="M995" i="2"/>
  <c r="M996" i="2"/>
  <c r="M997" i="2"/>
  <c r="M998" i="2"/>
  <c r="K999" i="2"/>
  <c r="L999" i="2"/>
  <c r="M1000" i="2"/>
  <c r="M1001" i="2"/>
  <c r="M1002" i="2"/>
  <c r="M1003" i="2"/>
  <c r="M1004" i="2"/>
  <c r="M1005" i="2"/>
  <c r="K1006" i="2"/>
  <c r="L1006" i="2"/>
  <c r="M1007" i="2"/>
  <c r="M1008" i="2"/>
  <c r="M1009" i="2"/>
  <c r="M1010" i="2"/>
  <c r="M1011" i="2"/>
  <c r="M1012" i="2"/>
  <c r="K1013" i="2"/>
  <c r="L1013" i="2"/>
  <c r="M1014" i="2"/>
  <c r="M1015" i="2"/>
  <c r="M1016" i="2"/>
  <c r="M1017" i="2"/>
  <c r="M1018" i="2"/>
  <c r="M1019" i="2"/>
  <c r="K1021" i="2"/>
  <c r="L1021" i="2"/>
  <c r="M1022" i="2"/>
  <c r="M1023" i="2"/>
  <c r="M1024" i="2"/>
  <c r="M1025" i="2"/>
  <c r="M1026" i="2"/>
  <c r="M1027" i="2"/>
  <c r="K1028" i="2"/>
  <c r="K1020" i="2" s="1"/>
  <c r="L1028" i="2"/>
  <c r="M1029" i="2"/>
  <c r="M1030" i="2"/>
  <c r="M1031" i="2"/>
  <c r="M1032" i="2"/>
  <c r="M1033" i="2"/>
  <c r="M1034" i="2"/>
  <c r="K1037" i="2"/>
  <c r="L1037" i="2"/>
  <c r="M1038" i="2"/>
  <c r="M1039" i="2"/>
  <c r="M1040" i="2"/>
  <c r="M1041" i="2"/>
  <c r="M1042" i="2"/>
  <c r="M1043" i="2"/>
  <c r="K1044" i="2"/>
  <c r="K1036" i="2" s="1"/>
  <c r="K1035" i="2" s="1"/>
  <c r="L1044" i="2"/>
  <c r="L1036" i="2" s="1"/>
  <c r="L1035" i="2" s="1"/>
  <c r="M1045" i="2"/>
  <c r="M1046" i="2"/>
  <c r="M1047" i="2"/>
  <c r="M1048" i="2"/>
  <c r="M1049" i="2"/>
  <c r="M1050" i="2"/>
  <c r="K1054" i="2"/>
  <c r="L1054" i="2"/>
  <c r="K1057" i="2"/>
  <c r="L1057" i="2"/>
  <c r="M1058" i="2"/>
  <c r="K1059" i="2"/>
  <c r="L1059" i="2"/>
  <c r="M1060" i="2"/>
  <c r="M1059" i="2" s="1"/>
  <c r="K1062" i="2"/>
  <c r="L1062" i="2"/>
  <c r="M1063" i="2"/>
  <c r="M1064" i="2"/>
  <c r="K1065" i="2"/>
  <c r="L1065" i="2"/>
  <c r="M1066" i="2"/>
  <c r="M1065" i="2" s="1"/>
  <c r="K1067" i="2"/>
  <c r="L1067" i="2"/>
  <c r="M1068" i="2"/>
  <c r="M1067" i="2" s="1"/>
  <c r="K1069" i="2"/>
  <c r="L1069" i="2"/>
  <c r="M1070" i="2"/>
  <c r="M1071" i="2"/>
  <c r="K1074" i="2"/>
  <c r="L1074" i="2"/>
  <c r="K1077" i="2"/>
  <c r="L1077" i="2"/>
  <c r="M1078" i="2"/>
  <c r="M1077" i="2" s="1"/>
  <c r="K1079" i="2"/>
  <c r="L1079" i="2"/>
  <c r="M1080" i="2"/>
  <c r="M1081" i="2"/>
  <c r="K1082" i="2"/>
  <c r="L1082" i="2"/>
  <c r="M1083" i="2"/>
  <c r="M1084" i="2"/>
  <c r="M1085" i="2"/>
  <c r="M1086" i="2"/>
  <c r="K1087" i="2"/>
  <c r="L1087" i="2"/>
  <c r="M1088" i="2"/>
  <c r="M1089" i="2"/>
  <c r="K1091" i="2"/>
  <c r="K1090" i="2" s="1"/>
  <c r="L1091" i="2"/>
  <c r="L1090" i="2" s="1"/>
  <c r="M1092" i="2"/>
  <c r="M1091" i="2" s="1"/>
  <c r="M1090" i="2" s="1"/>
  <c r="K1095" i="2"/>
  <c r="L1095" i="2"/>
  <c r="K1098" i="2"/>
  <c r="K1097" i="2" s="1"/>
  <c r="K1096" i="2" s="1"/>
  <c r="K1094" i="2" s="1"/>
  <c r="L1098" i="2"/>
  <c r="L1097" i="2" s="1"/>
  <c r="L1096" i="2" s="1"/>
  <c r="L1094" i="2" s="1"/>
  <c r="M1099" i="2"/>
  <c r="M1098" i="2" s="1"/>
  <c r="M1097" i="2" s="1"/>
  <c r="M1096" i="2" s="1"/>
  <c r="M1094" i="2" s="1"/>
  <c r="K1102" i="2"/>
  <c r="L1102" i="2"/>
  <c r="K1105" i="2"/>
  <c r="K1104" i="2" s="1"/>
  <c r="K1103" i="2" s="1"/>
  <c r="K1101" i="2" s="1"/>
  <c r="L1105" i="2"/>
  <c r="L1104" i="2" s="1"/>
  <c r="L1103" i="2" s="1"/>
  <c r="L1101" i="2" s="1"/>
  <c r="M1106" i="2"/>
  <c r="M1105" i="2" s="1"/>
  <c r="M1104" i="2" s="1"/>
  <c r="M1103" i="2" s="1"/>
  <c r="M1101" i="2" s="1"/>
  <c r="K1109" i="2"/>
  <c r="L1109" i="2"/>
  <c r="M1109" i="2"/>
  <c r="K1110" i="2"/>
  <c r="L1110" i="2"/>
  <c r="K1113" i="2"/>
  <c r="L1113" i="2"/>
  <c r="M1114" i="2"/>
  <c r="K1115" i="2"/>
  <c r="L1115" i="2"/>
  <c r="M1116" i="2"/>
  <c r="M1115" i="2" s="1"/>
  <c r="K1117" i="2"/>
  <c r="L1117" i="2"/>
  <c r="M1118" i="2"/>
  <c r="M1117" i="2" s="1"/>
  <c r="K1120" i="2"/>
  <c r="L1120" i="2"/>
  <c r="M1121" i="2"/>
  <c r="M1122" i="2"/>
  <c r="K1123" i="2"/>
  <c r="L1123" i="2"/>
  <c r="M1124" i="2"/>
  <c r="M1123" i="2" s="1"/>
  <c r="K1125" i="2"/>
  <c r="L1125" i="2"/>
  <c r="M1126" i="2"/>
  <c r="M1125" i="2" s="1"/>
  <c r="K1129" i="2"/>
  <c r="L1129" i="2"/>
  <c r="K1132" i="2"/>
  <c r="L1132" i="2"/>
  <c r="M1133" i="2"/>
  <c r="M1132" i="2" s="1"/>
  <c r="K1134" i="2"/>
  <c r="L1134" i="2"/>
  <c r="M1135" i="2"/>
  <c r="M1134" i="2" s="1"/>
  <c r="K1136" i="2"/>
  <c r="L1136" i="2"/>
  <c r="M1137" i="2"/>
  <c r="M1136" i="2" s="1"/>
  <c r="K1139" i="2"/>
  <c r="L1139" i="2"/>
  <c r="M1140" i="2"/>
  <c r="M1141" i="2"/>
  <c r="K1142" i="2"/>
  <c r="L1142" i="2"/>
  <c r="L1138" i="2" s="1"/>
  <c r="M1143" i="2"/>
  <c r="M1142" i="2" s="1"/>
  <c r="K1146" i="2"/>
  <c r="L1146" i="2"/>
  <c r="K1149" i="2"/>
  <c r="K1148" i="2" s="1"/>
  <c r="K1147" i="2" s="1"/>
  <c r="K1145" i="2" s="1"/>
  <c r="L1149" i="2"/>
  <c r="L1148" i="2" s="1"/>
  <c r="L1147" i="2" s="1"/>
  <c r="L1145" i="2" s="1"/>
  <c r="M1150" i="2"/>
  <c r="M1149" i="2" s="1"/>
  <c r="M1148" i="2" s="1"/>
  <c r="M1147" i="2" s="1"/>
  <c r="M1145" i="2" s="1"/>
  <c r="K1153" i="2"/>
  <c r="L1153" i="2"/>
  <c r="K1156" i="2"/>
  <c r="K1155" i="2" s="1"/>
  <c r="K1154" i="2" s="1"/>
  <c r="K1152" i="2" s="1"/>
  <c r="L1156" i="2"/>
  <c r="L1155" i="2" s="1"/>
  <c r="L1154" i="2" s="1"/>
  <c r="L1152" i="2" s="1"/>
  <c r="M1157" i="2"/>
  <c r="M1156" i="2" s="1"/>
  <c r="M1155" i="2" s="1"/>
  <c r="M1154" i="2" s="1"/>
  <c r="M1152" i="2" s="1"/>
  <c r="K1160" i="2"/>
  <c r="L1160" i="2"/>
  <c r="K1163" i="2"/>
  <c r="L1163" i="2"/>
  <c r="M1164" i="2"/>
  <c r="M1163" i="2" s="1"/>
  <c r="K1165" i="2"/>
  <c r="L1165" i="2"/>
  <c r="M1166" i="2"/>
  <c r="M1165" i="2" s="1"/>
  <c r="K1167" i="2"/>
  <c r="L1167" i="2"/>
  <c r="M1168" i="2"/>
  <c r="M1167" i="2" s="1"/>
  <c r="K1170" i="2"/>
  <c r="L1170" i="2"/>
  <c r="M1171" i="2"/>
  <c r="M1172" i="2"/>
  <c r="M1173" i="2"/>
  <c r="M1174" i="2"/>
  <c r="K1175" i="2"/>
  <c r="L1175" i="2"/>
  <c r="M1176" i="2"/>
  <c r="M1177" i="2"/>
  <c r="M1178" i="2"/>
  <c r="K1179" i="2"/>
  <c r="L1179" i="2"/>
  <c r="M1180" i="2"/>
  <c r="M1181" i="2"/>
  <c r="M1182" i="2"/>
  <c r="K1183" i="2"/>
  <c r="L1183" i="2"/>
  <c r="M1184" i="2"/>
  <c r="M1183" i="2" s="1"/>
  <c r="K1187" i="2"/>
  <c r="L1187" i="2"/>
  <c r="K1190" i="2"/>
  <c r="L1190" i="2"/>
  <c r="M1191" i="2"/>
  <c r="K1192" i="2"/>
  <c r="L1192" i="2"/>
  <c r="M1193" i="2"/>
  <c r="M1192" i="2" s="1"/>
  <c r="K1194" i="2"/>
  <c r="L1194" i="2"/>
  <c r="M1195" i="2"/>
  <c r="M1194" i="2" s="1"/>
  <c r="K1197" i="2"/>
  <c r="L1197" i="2"/>
  <c r="M1198" i="2"/>
  <c r="M1199" i="2"/>
  <c r="K1200" i="2"/>
  <c r="L1200" i="2"/>
  <c r="M1201" i="2"/>
  <c r="M1200" i="2" s="1"/>
  <c r="K1204" i="2"/>
  <c r="L1204" i="2"/>
  <c r="K1207" i="2"/>
  <c r="L1207" i="2"/>
  <c r="M1208" i="2"/>
  <c r="K1209" i="2"/>
  <c r="L1209" i="2"/>
  <c r="M1210" i="2"/>
  <c r="M1209" i="2" s="1"/>
  <c r="K1212" i="2"/>
  <c r="L1212" i="2"/>
  <c r="M1213" i="2"/>
  <c r="M1214" i="2"/>
  <c r="K1215" i="2"/>
  <c r="L1215" i="2"/>
  <c r="M1216" i="2"/>
  <c r="M1217" i="2"/>
  <c r="M1218" i="2"/>
  <c r="K1219" i="2"/>
  <c r="L1219" i="2"/>
  <c r="M1220" i="2"/>
  <c r="M1221" i="2"/>
  <c r="K1224" i="2"/>
  <c r="L1224" i="2"/>
  <c r="K1227" i="2"/>
  <c r="L1227" i="2"/>
  <c r="M1228" i="2"/>
  <c r="M1227" i="2" s="1"/>
  <c r="K1229" i="2"/>
  <c r="L1229" i="2"/>
  <c r="M1230" i="2"/>
  <c r="M1229" i="2" s="1"/>
  <c r="K1231" i="2"/>
  <c r="L1231" i="2"/>
  <c r="M1232" i="2"/>
  <c r="M1231" i="2" s="1"/>
  <c r="K1234" i="2"/>
  <c r="L1234" i="2"/>
  <c r="M1235" i="2"/>
  <c r="M1234" i="2" s="1"/>
  <c r="K1236" i="2"/>
  <c r="L1236" i="2"/>
  <c r="M1237" i="2"/>
  <c r="M1236" i="2" s="1"/>
  <c r="K1238" i="2"/>
  <c r="L1238" i="2"/>
  <c r="M1239" i="2"/>
  <c r="M1238" i="2" s="1"/>
  <c r="K1253" i="2"/>
  <c r="L1253" i="2"/>
  <c r="K1256" i="2"/>
  <c r="L1256" i="2"/>
  <c r="M1257" i="2"/>
  <c r="M1256" i="2" s="1"/>
  <c r="K1258" i="2"/>
  <c r="L1258" i="2"/>
  <c r="M1259" i="2"/>
  <c r="M1258" i="2" s="1"/>
  <c r="M577" i="2" l="1"/>
  <c r="K33" i="2"/>
  <c r="M1271" i="2"/>
  <c r="M1243" i="2"/>
  <c r="M1241" i="2" s="1"/>
  <c r="L1196" i="2"/>
  <c r="M175" i="2"/>
  <c r="L1233" i="2"/>
  <c r="M8" i="2"/>
  <c r="K798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20" i="2"/>
  <c r="M1119" i="2" s="1"/>
  <c r="K192" i="2"/>
  <c r="K191" i="2" s="1"/>
  <c r="K189" i="2" s="1"/>
  <c r="M1179" i="2"/>
  <c r="K1233" i="2"/>
  <c r="L1162" i="2"/>
  <c r="K1138" i="2"/>
  <c r="L1119" i="2"/>
  <c r="L935" i="2"/>
  <c r="M1006" i="2"/>
  <c r="K584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55" i="2"/>
  <c r="K1254" i="2" s="1"/>
  <c r="K1252" i="2" s="1"/>
  <c r="L1226" i="2"/>
  <c r="L1225" i="2" s="1"/>
  <c r="L1223" i="2" s="1"/>
  <c r="K1189" i="2"/>
  <c r="M1215" i="2"/>
  <c r="K1206" i="2"/>
  <c r="M1272" i="2"/>
  <c r="K1162" i="2"/>
  <c r="M1162" i="2"/>
  <c r="K1131" i="2"/>
  <c r="M1139" i="2"/>
  <c r="M1138" i="2" s="1"/>
  <c r="M1110" i="2"/>
  <c r="K1112" i="2"/>
  <c r="M6" i="2"/>
  <c r="M1062" i="2"/>
  <c r="M1057" i="2"/>
  <c r="M1056" i="2" s="1"/>
  <c r="L1056" i="2"/>
  <c r="M1037" i="2"/>
  <c r="M840" i="2"/>
  <c r="L491" i="2"/>
  <c r="L482" i="2" s="1"/>
  <c r="K445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26" i="2"/>
  <c r="M1160" i="2"/>
  <c r="L1020" i="2"/>
  <c r="M949" i="2"/>
  <c r="M913" i="2"/>
  <c r="M912" i="2" s="1"/>
  <c r="K839" i="2"/>
  <c r="K630" i="2"/>
  <c r="M617" i="2"/>
  <c r="M555" i="2"/>
  <c r="L251" i="2"/>
  <c r="M252" i="2"/>
  <c r="M152" i="2"/>
  <c r="K44" i="2"/>
  <c r="K43" i="2" s="1"/>
  <c r="K41" i="2" s="1"/>
  <c r="L1211" i="2"/>
  <c r="M1187" i="2"/>
  <c r="L1169" i="2"/>
  <c r="M1175" i="2"/>
  <c r="K1169" i="2"/>
  <c r="M1146" i="2"/>
  <c r="L1061" i="2"/>
  <c r="K935" i="2"/>
  <c r="K926" i="2" s="1"/>
  <c r="M992" i="2"/>
  <c r="M893" i="2"/>
  <c r="M892" i="2" s="1"/>
  <c r="M806" i="2"/>
  <c r="M656" i="2"/>
  <c r="M610" i="2"/>
  <c r="M568" i="2"/>
  <c r="K491" i="2"/>
  <c r="K482" i="2" s="1"/>
  <c r="M420" i="2"/>
  <c r="M419" i="2" s="1"/>
  <c r="M238" i="2"/>
  <c r="M13" i="2"/>
  <c r="M74" i="2"/>
  <c r="M73" i="2" s="1"/>
  <c r="M1253" i="2"/>
  <c r="K1226" i="2"/>
  <c r="K1225" i="2" s="1"/>
  <c r="K1223" i="2" s="1"/>
  <c r="K1211" i="2"/>
  <c r="M1204" i="2"/>
  <c r="K1196" i="2"/>
  <c r="L1189" i="2"/>
  <c r="M1153" i="2"/>
  <c r="M1129" i="2"/>
  <c r="K1061" i="2"/>
  <c r="K1056" i="2"/>
  <c r="M1044" i="2"/>
  <c r="M1028" i="2"/>
  <c r="M928" i="2"/>
  <c r="M927" i="2" s="1"/>
  <c r="M873" i="2"/>
  <c r="L798" i="2"/>
  <c r="M693" i="2"/>
  <c r="M581" i="2"/>
  <c r="M585" i="2"/>
  <c r="M492" i="2"/>
  <c r="M484" i="2"/>
  <c r="M483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55" i="2"/>
  <c r="L1254" i="2" s="1"/>
  <c r="L1252" i="2" s="1"/>
  <c r="M1224" i="2"/>
  <c r="M1219" i="2"/>
  <c r="M1212" i="2"/>
  <c r="L1206" i="2"/>
  <c r="M1197" i="2"/>
  <c r="M1196" i="2" s="1"/>
  <c r="L1131" i="2"/>
  <c r="L1130" i="2" s="1"/>
  <c r="L1128" i="2" s="1"/>
  <c r="K1119" i="2"/>
  <c r="L1112" i="2"/>
  <c r="K1076" i="2"/>
  <c r="K1075" i="2" s="1"/>
  <c r="K1073" i="2" s="1"/>
  <c r="M1082" i="2"/>
  <c r="L1076" i="2"/>
  <c r="L1075" i="2" s="1"/>
  <c r="L1073" i="2" s="1"/>
  <c r="M1069" i="2"/>
  <c r="M1021" i="2"/>
  <c r="M1013" i="2"/>
  <c r="M936" i="2"/>
  <c r="L839" i="2"/>
  <c r="M860" i="2"/>
  <c r="M832" i="2"/>
  <c r="M831" i="2" s="1"/>
  <c r="M748" i="2"/>
  <c r="M582" i="2"/>
  <c r="M580" i="2"/>
  <c r="L584" i="2"/>
  <c r="M548" i="2"/>
  <c r="M475" i="2"/>
  <c r="M474" i="2" s="1"/>
  <c r="L445" i="2"/>
  <c r="M376" i="2"/>
  <c r="K251" i="2"/>
  <c r="M208" i="2"/>
  <c r="M231" i="2"/>
  <c r="M88" i="2"/>
  <c r="M55" i="2"/>
  <c r="M26" i="2"/>
  <c r="M1255" i="2"/>
  <c r="M1254" i="2" s="1"/>
  <c r="M1252" i="2" s="1"/>
  <c r="M1131" i="2"/>
  <c r="M1233" i="2"/>
  <c r="M1170" i="2"/>
  <c r="M999" i="2"/>
  <c r="M847" i="2"/>
  <c r="M579" i="2"/>
  <c r="M10" i="2"/>
  <c r="M169" i="2"/>
  <c r="M173" i="2"/>
  <c r="M1207" i="2"/>
  <c r="M1206" i="2" s="1"/>
  <c r="M1190" i="2"/>
  <c r="M1189" i="2" s="1"/>
  <c r="M1079" i="2"/>
  <c r="M1054" i="2"/>
  <c r="M799" i="2"/>
  <c r="M578" i="2"/>
  <c r="M505" i="2"/>
  <c r="M461" i="2"/>
  <c r="M460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087" i="2"/>
  <c r="M631" i="2"/>
  <c r="M209" i="2"/>
  <c r="M18" i="2"/>
  <c r="M205" i="2"/>
  <c r="M15" i="2"/>
  <c r="M212" i="2"/>
  <c r="M207" i="2"/>
  <c r="M7" i="2"/>
  <c r="M1113" i="2"/>
  <c r="M1112" i="2" s="1"/>
  <c r="M1102" i="2"/>
  <c r="M1095" i="2"/>
  <c r="M1074" i="2"/>
  <c r="M755" i="2"/>
  <c r="L630" i="2"/>
  <c r="M453" i="2"/>
  <c r="M446" i="2"/>
  <c r="M369" i="2"/>
  <c r="M314" i="2"/>
  <c r="K211" i="2"/>
  <c r="M206" i="2"/>
  <c r="K129" i="2"/>
  <c r="K128" i="2" s="1"/>
  <c r="K126" i="2" s="1"/>
  <c r="M93" i="2"/>
  <c r="L23" i="2"/>
  <c r="L22" i="2" s="1"/>
  <c r="L20" i="2" s="1"/>
  <c r="M45" i="2"/>
  <c r="M24" i="2"/>
  <c r="M87" i="2" l="1"/>
  <c r="M86" i="2" s="1"/>
  <c r="M83" i="2" s="1"/>
  <c r="M1288" i="2"/>
  <c r="E463" i="1"/>
  <c r="K210" i="2"/>
  <c r="K203" i="2" s="1"/>
  <c r="L1188" i="2"/>
  <c r="L1186" i="2" s="1"/>
  <c r="M1111" i="2"/>
  <c r="M1108" i="2" s="1"/>
  <c r="M192" i="2"/>
  <c r="M191" i="2" s="1"/>
  <c r="M189" i="2" s="1"/>
  <c r="K1161" i="2"/>
  <c r="K1159" i="2" s="1"/>
  <c r="K1188" i="2"/>
  <c r="K1186" i="2" s="1"/>
  <c r="L1055" i="2"/>
  <c r="L1053" i="2" s="1"/>
  <c r="K1111" i="2"/>
  <c r="K1108" i="2" s="1"/>
  <c r="M798" i="2"/>
  <c r="K1130" i="2"/>
  <c r="K1128" i="2" s="1"/>
  <c r="L104" i="2"/>
  <c r="K104" i="2"/>
  <c r="M211" i="2"/>
  <c r="M1169" i="2"/>
  <c r="M1161" i="2" s="1"/>
  <c r="M1159" i="2" s="1"/>
  <c r="K1205" i="2"/>
  <c r="K1203" i="2" s="1"/>
  <c r="M23" i="2"/>
  <c r="M22" i="2" s="1"/>
  <c r="M20" i="2" s="1"/>
  <c r="M1225" i="2"/>
  <c r="M1223" i="2" s="1"/>
  <c r="K1055" i="2"/>
  <c r="K1053" i="2" s="1"/>
  <c r="K19" i="2"/>
  <c r="M44" i="2"/>
  <c r="M43" i="2" s="1"/>
  <c r="M41" i="2" s="1"/>
  <c r="M19" i="2" s="1"/>
  <c r="M839" i="2"/>
  <c r="L1111" i="2"/>
  <c r="L1108" i="2" s="1"/>
  <c r="L1161" i="2"/>
  <c r="L1159" i="2" s="1"/>
  <c r="M1211" i="2"/>
  <c r="M1205" i="2" s="1"/>
  <c r="M1203" i="2" s="1"/>
  <c r="L926" i="2"/>
  <c r="M1076" i="2"/>
  <c r="M1075" i="2" s="1"/>
  <c r="M1073" i="2" s="1"/>
  <c r="M1061" i="2"/>
  <c r="M1055" i="2" s="1"/>
  <c r="M1053" i="2" s="1"/>
  <c r="L1205" i="2"/>
  <c r="L1203" i="2" s="1"/>
  <c r="L583" i="2"/>
  <c r="M935" i="2"/>
  <c r="M584" i="2"/>
  <c r="M1036" i="2"/>
  <c r="M1035" i="2" s="1"/>
  <c r="M172" i="2"/>
  <c r="M171" i="2" s="1"/>
  <c r="M168" i="2" s="1"/>
  <c r="M1020" i="2"/>
  <c r="K583" i="2"/>
  <c r="K576" i="2" s="1"/>
  <c r="M491" i="2"/>
  <c r="M482" i="2" s="1"/>
  <c r="M445" i="2"/>
  <c r="L210" i="2"/>
  <c r="L203" i="2" s="1"/>
  <c r="M129" i="2"/>
  <c r="M128" i="2" s="1"/>
  <c r="M126" i="2" s="1"/>
  <c r="L19" i="2"/>
  <c r="M251" i="2"/>
  <c r="M1188" i="2"/>
  <c r="M1186" i="2" s="1"/>
  <c r="M1130" i="2"/>
  <c r="M1128" i="2" s="1"/>
  <c r="M630" i="2"/>
  <c r="K1262" i="2" l="1"/>
  <c r="M1052" i="2"/>
  <c r="K1052" i="2"/>
  <c r="L1052" i="2"/>
  <c r="L576" i="2"/>
  <c r="L202" i="2" s="1"/>
  <c r="M104" i="2"/>
  <c r="M926" i="2"/>
  <c r="M210" i="2"/>
  <c r="M203" i="2" s="1"/>
  <c r="M583" i="2"/>
  <c r="K202" i="2"/>
  <c r="M1262" i="2"/>
  <c r="L5" i="2" l="1"/>
  <c r="K5" i="2"/>
  <c r="M576" i="2"/>
  <c r="M202" i="2" s="1"/>
  <c r="M5" i="2" s="1"/>
  <c r="D1142" i="2"/>
  <c r="C1142" i="2"/>
  <c r="B1142" i="2"/>
  <c r="A1142" i="2"/>
  <c r="D1146" i="2"/>
  <c r="C1146" i="2"/>
  <c r="B1146" i="2"/>
  <c r="A1146" i="2"/>
  <c r="D1144" i="2"/>
  <c r="C1144" i="2"/>
  <c r="B1144" i="2"/>
  <c r="A1144" i="2"/>
  <c r="D1137" i="2"/>
  <c r="C1137" i="2"/>
  <c r="B1137" i="2"/>
  <c r="A1137" i="2"/>
  <c r="D1150" i="2"/>
  <c r="C1150" i="2"/>
  <c r="B1150" i="2"/>
  <c r="A1150" i="2"/>
  <c r="D1160" i="2"/>
  <c r="C1160" i="2"/>
  <c r="B1160" i="2"/>
  <c r="A1160" i="2"/>
  <c r="D1156" i="2"/>
  <c r="C1156" i="2"/>
  <c r="B1156" i="2"/>
  <c r="A1156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1" i="1"/>
  <c r="E34" i="1"/>
  <c r="E27" i="1"/>
  <c r="E20" i="1"/>
  <c r="E12" i="1"/>
  <c r="E5" i="1"/>
  <c r="E4" i="1" s="1"/>
  <c r="E48" i="1" l="1"/>
  <c r="E63" i="1"/>
  <c r="E93" i="1"/>
  <c r="E19" i="1"/>
  <c r="M1274" i="2"/>
  <c r="K1270" i="2"/>
  <c r="L1270" i="2"/>
  <c r="M1270" i="2"/>
  <c r="M1273" i="2"/>
  <c r="K1275" i="2"/>
  <c r="L1276" i="2"/>
  <c r="M1276" i="2"/>
  <c r="K1277" i="2"/>
  <c r="M1277" i="2"/>
  <c r="K1278" i="2"/>
  <c r="L1278" i="2"/>
  <c r="K1279" i="2"/>
  <c r="L1279" i="2"/>
  <c r="M1279" i="2"/>
  <c r="K1280" i="2"/>
  <c r="L1280" i="2"/>
  <c r="M1280" i="2"/>
  <c r="K1281" i="2"/>
  <c r="L1281" i="2"/>
  <c r="M1281" i="2"/>
  <c r="L1275" i="2" l="1"/>
  <c r="K1273" i="2"/>
  <c r="L1274" i="2"/>
  <c r="K1269" i="2"/>
  <c r="M1275" i="2"/>
  <c r="K1274" i="2"/>
  <c r="K1272" i="2"/>
  <c r="L1272" i="2"/>
  <c r="L1277" i="2"/>
  <c r="M1278" i="2"/>
  <c r="K1276" i="2"/>
  <c r="L1273" i="2"/>
  <c r="L1269" i="2"/>
  <c r="M1269" i="2"/>
  <c r="L1264" i="2" l="1"/>
  <c r="M1264" i="2"/>
  <c r="K1264" i="2"/>
  <c r="M1282" i="2"/>
  <c r="K1282" i="2"/>
  <c r="L1282" i="2"/>
  <c r="K1263" i="2"/>
  <c r="M1263" i="2" l="1"/>
  <c r="L1263" i="2"/>
  <c r="L1262" i="2"/>
  <c r="K1265" i="2" l="1"/>
  <c r="K1266" i="2" s="1"/>
  <c r="L1265" i="2"/>
  <c r="L1266" i="2" s="1"/>
  <c r="M1265" i="2"/>
  <c r="M1266" i="2" s="1"/>
  <c r="C445" i="1" l="1"/>
  <c r="K1286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7" i="2" l="1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B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B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B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B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B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8" i="2" s="1"/>
  <c r="D457" i="1"/>
  <c r="C457" i="1"/>
  <c r="E456" i="1"/>
  <c r="M1297" i="2" s="1"/>
  <c r="D456" i="1"/>
  <c r="C456" i="1"/>
  <c r="E455" i="1"/>
  <c r="M1296" i="2" s="1"/>
  <c r="D455" i="1"/>
  <c r="C455" i="1"/>
  <c r="E454" i="1"/>
  <c r="M1295" i="2" s="1"/>
  <c r="D454" i="1"/>
  <c r="C454" i="1"/>
  <c r="E453" i="1"/>
  <c r="M1294" i="2" s="1"/>
  <c r="D453" i="1"/>
  <c r="C453" i="1"/>
  <c r="E452" i="1"/>
  <c r="M1293" i="2" s="1"/>
  <c r="D452" i="1"/>
  <c r="C452" i="1"/>
  <c r="E451" i="1"/>
  <c r="M1292" i="2" s="1"/>
  <c r="D451" i="1"/>
  <c r="C451" i="1"/>
  <c r="E450" i="1"/>
  <c r="M1291" i="2" s="1"/>
  <c r="D450" i="1"/>
  <c r="C450" i="1"/>
  <c r="E449" i="1"/>
  <c r="M1290" i="2" s="1"/>
  <c r="D449" i="1"/>
  <c r="C449" i="1"/>
  <c r="E448" i="1"/>
  <c r="M1289" i="2" s="1"/>
  <c r="D448" i="1"/>
  <c r="C448" i="1"/>
  <c r="K1289" i="2" s="1"/>
  <c r="M1287" i="2"/>
  <c r="D446" i="1"/>
  <c r="C446" i="1"/>
  <c r="E445" i="1"/>
  <c r="M1286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E435" i="1" s="1"/>
  <c r="C434" i="1"/>
  <c r="C435" i="1" s="1"/>
  <c r="E122" i="1"/>
  <c r="E172" i="1"/>
  <c r="E377" i="1"/>
  <c r="E419" i="1"/>
  <c r="E333" i="1"/>
  <c r="E311" i="1"/>
  <c r="E279" i="1"/>
  <c r="E262" i="1"/>
  <c r="E247" i="1"/>
  <c r="E232" i="1"/>
  <c r="L1292" i="2"/>
  <c r="D467" i="1"/>
  <c r="L1296" i="2"/>
  <c r="D471" i="1"/>
  <c r="L1286" i="2"/>
  <c r="D461" i="1"/>
  <c r="K1290" i="2"/>
  <c r="C465" i="1"/>
  <c r="L1291" i="2"/>
  <c r="D466" i="1"/>
  <c r="K1294" i="2"/>
  <c r="C469" i="1"/>
  <c r="L1295" i="2"/>
  <c r="D470" i="1"/>
  <c r="K1298" i="2"/>
  <c r="C473" i="1"/>
  <c r="K1291" i="2"/>
  <c r="C466" i="1"/>
  <c r="M1299" i="2"/>
  <c r="C464" i="1"/>
  <c r="L1290" i="2"/>
  <c r="D465" i="1"/>
  <c r="K1293" i="2"/>
  <c r="C468" i="1"/>
  <c r="L1294" i="2"/>
  <c r="D469" i="1"/>
  <c r="K1297" i="2"/>
  <c r="C472" i="1"/>
  <c r="L1298" i="2"/>
  <c r="D473" i="1"/>
  <c r="L1287" i="2"/>
  <c r="D462" i="1"/>
  <c r="K1295" i="2"/>
  <c r="C470" i="1"/>
  <c r="K1287" i="2"/>
  <c r="C462" i="1"/>
  <c r="L1289" i="2"/>
  <c r="D464" i="1"/>
  <c r="K1292" i="2"/>
  <c r="C467" i="1"/>
  <c r="L1293" i="2"/>
  <c r="D468" i="1"/>
  <c r="K1296" i="2"/>
  <c r="C471" i="1"/>
  <c r="L1297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E418" i="1"/>
  <c r="E440" i="1" s="1"/>
  <c r="E16" i="4" s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58" i="1"/>
  <c r="D48" i="1"/>
  <c r="D458" i="1"/>
  <c r="E439" i="1"/>
  <c r="E11" i="4" s="1"/>
  <c r="E13" i="4" s="1"/>
  <c r="C19" i="1"/>
  <c r="E302" i="1" l="1"/>
  <c r="E438" i="1" s="1"/>
  <c r="E4" i="4" s="1"/>
  <c r="C3" i="1"/>
  <c r="C437" i="1" s="1"/>
  <c r="E3" i="1"/>
  <c r="C302" i="1"/>
  <c r="C438" i="1" s="1"/>
  <c r="C4" i="4" s="1"/>
  <c r="K1299" i="2"/>
  <c r="L1299" i="2"/>
  <c r="C474" i="1"/>
  <c r="D474" i="1"/>
  <c r="D302" i="1"/>
  <c r="D438" i="1" s="1"/>
  <c r="D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6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2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89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<sst xmlns="http://schemas.openxmlformats.org/spreadsheetml/2006/main" count="1752" uniqueCount="308">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</sst>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zoomScaleNormal="100" workbookViewId="0">
      <pane xSplit="1" ySplit="2" topLeftCell="B261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65" sqref="D265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SUM(C4,C19,C48,C63,C78,C93,C122,C172,C208,C216,C224,C232,C247,C262,C279,C294)</f>
        <v>10174271</v>
      </c>
      <c r="D3" s="67">
        <f>SUM(D4,D19,D48,D63,D78,D93,D122,D172,D208,D216,D224,D232,D247,D262,D279,D294)</f>
        <v>2849581</v>
      </c>
      <c r="E3" s="67">
        <f>SUM(E4,E19,E48,E63,E78,E93,E122,E172,E208,E216,E224,E232,E247,E262,E279,E294)</f>
        <v>13023852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9019274</v>
      </c>
      <c r="D48" s="69">
        <f t="shared" si="12"/>
        <v>0</v>
      </c>
      <c r="E48" s="69">
        <f>SUM(E49,E56)</f>
        <v>9019274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/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9019274</v>
      </c>
      <c r="D56" s="68">
        <f t="shared" si="16"/>
        <v>0</v>
      </c>
      <c r="E56" s="68">
        <f>SUM(E57:E62)</f>
        <v>9019274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9019274</v>
      </c>
      <c r="D59" s="222">
        <v>0</v>
      </c>
      <c r="E59" s="110">
        <f t="shared" si="17"/>
        <v>9019274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2000</v>
      </c>
      <c r="D63" s="70">
        <f t="shared" si="18"/>
        <v>0</v>
      </c>
      <c r="E63" s="70">
        <f>SUM(E64,E71)</f>
        <v>2000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2000</v>
      </c>
      <c r="D64" s="68">
        <f t="shared" ref="D64" si="20">SUM(D65:D70)</f>
        <v>0</v>
      </c>
      <c r="E64" s="68">
        <f>SUM(E65:E70)</f>
        <v>2000</v>
      </c>
      <c r="F64" s="72"/>
    </row>
    <row r="65" spans="1:6" s="6" customFormat="1" x14ac:dyDescent="0.25">
      <c r="A65" s="8"/>
      <c r="B65" s="10">
        <v>3210</v>
      </c>
      <c r="C65" s="222">
        <v>0</v>
      </c>
      <c r="D65" s="222">
        <v>0</v>
      </c>
      <c r="E65" s="110">
        <f>C65+D65</f>
        <v>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25">
      <c r="A67" s="8"/>
      <c r="B67" s="10">
        <v>5410</v>
      </c>
      <c r="C67" s="222">
        <v>2000</v>
      </c>
      <c r="D67" s="222">
        <v>0</v>
      </c>
      <c r="E67" s="110">
        <f t="shared" si="21"/>
        <v>2000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0</v>
      </c>
      <c r="D71" s="68">
        <f t="shared" si="22"/>
        <v>0</v>
      </c>
      <c r="E71" s="68">
        <f>SUM(E72:E77)</f>
        <v>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0</v>
      </c>
      <c r="D74" s="222">
        <v>0</v>
      </c>
      <c r="E74" s="110">
        <f t="shared" si="23"/>
        <v>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2602600</v>
      </c>
      <c r="E78" s="70">
        <f>SUM(E79,E86)</f>
        <v>2602600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2602600</v>
      </c>
      <c r="E79" s="68">
        <f>SUM(E80:E85)</f>
        <v>2602600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130130</v>
      </c>
      <c r="E80" s="110">
        <f>C80+D80</f>
        <v>130130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130130</v>
      </c>
      <c r="E81" s="110">
        <f t="shared" ref="E81:E85" si="27">C81+D81</f>
        <v>130130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2342340</v>
      </c>
      <c r="E82" s="110">
        <f t="shared" si="27"/>
        <v>2342340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152000</v>
      </c>
      <c r="D224" s="70">
        <f t="shared" si="71"/>
        <v>0</v>
      </c>
      <c r="E224" s="70">
        <f>SUM(E225)</f>
        <v>152000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152000</v>
      </c>
      <c r="D225" s="68">
        <f t="shared" si="72"/>
        <v>0</v>
      </c>
      <c r="E225" s="68">
        <f t="shared" si="72"/>
        <v>152000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25">
      <c r="A227" s="8"/>
      <c r="B227" s="10">
        <v>4910</v>
      </c>
      <c r="C227" s="222">
        <v>152000</v>
      </c>
      <c r="D227" s="222">
        <v>0</v>
      </c>
      <c r="E227" s="110">
        <f t="shared" ref="E227:E231" si="73">C227+D227</f>
        <v>152000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45000</v>
      </c>
      <c r="D232" s="70">
        <f t="shared" si="74"/>
        <v>0</v>
      </c>
      <c r="E232" s="70">
        <f>SUM(E233,E240)</f>
        <v>45000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2000</v>
      </c>
      <c r="D233" s="68">
        <f t="shared" ref="D233:E233" si="76">SUM(D234:D239)</f>
        <v>0</v>
      </c>
      <c r="E233" s="68">
        <f t="shared" si="76"/>
        <v>2000</v>
      </c>
      <c r="F233" s="72"/>
    </row>
    <row r="234" spans="1:6" s="6" customFormat="1" x14ac:dyDescent="0.25">
      <c r="A234" s="8"/>
      <c r="B234" s="10">
        <v>3210</v>
      </c>
      <c r="C234" s="222">
        <v>2000</v>
      </c>
      <c r="D234" s="222">
        <v>0</v>
      </c>
      <c r="E234" s="110">
        <f>C234+D234</f>
        <v>2000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43000</v>
      </c>
      <c r="D240" s="68">
        <f t="shared" si="78"/>
        <v>0</v>
      </c>
      <c r="E240" s="68">
        <f t="shared" si="78"/>
        <v>43000</v>
      </c>
      <c r="F240" s="72"/>
    </row>
    <row r="241" spans="1:6" s="6" customFormat="1" x14ac:dyDescent="0.25">
      <c r="A241" s="8"/>
      <c r="B241" s="10">
        <v>3210</v>
      </c>
      <c r="C241" s="222">
        <v>43000</v>
      </c>
      <c r="D241" s="222">
        <v>0</v>
      </c>
      <c r="E241" s="110">
        <f>C241+D241</f>
        <v>43000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7000</v>
      </c>
      <c r="E247" s="70">
        <f>SUM(E248,E255)</f>
        <v>7000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7000</v>
      </c>
      <c r="E248" s="68">
        <f t="shared" si="82"/>
        <v>7000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7000</v>
      </c>
      <c r="E252" s="110">
        <f t="shared" si="83"/>
        <v>7000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0</v>
      </c>
      <c r="E255" s="68">
        <f t="shared" si="84"/>
        <v>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SUM(C263,C271)</f>
        <v>955997</v>
      </c>
      <c r="D262" s="70">
        <f>SUM(D263,D271)</f>
        <v>239981</v>
      </c>
      <c r="E262" s="70">
        <f>SUM(E263,E271)</f>
        <v>1195978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SUM(C264:C270)</f>
        <v>944947</v>
      </c>
      <c r="D263" s="68">
        <f>SUM(D264:D270)</f>
        <v>163981</v>
      </c>
      <c r="E263" s="68">
        <f>SUM(E264:E270)</f>
        <v>1108928</v>
      </c>
      <c r="F263" s="72"/>
    </row>
    <row r="264" spans="1:6" s="6" customFormat="1" x14ac:dyDescent="0.25">
      <c r="A264" s="8"/>
      <c r="B264" s="16">
        <v>11</v>
      </c>
      <c r="C264" s="222">
        <v>3000</v>
      </c>
      <c r="D264" s="222">
        <v>28000</v>
      </c>
      <c r="E264" s="110">
        <f>C264+D264</f>
        <v>31000</v>
      </c>
      <c r="F264" s="137"/>
    </row>
    <row r="265" spans="1:6" s="6" customFormat="1" x14ac:dyDescent="0.25">
      <c r="A265" s="8"/>
      <c r="B265" s="18">
        <v>12</v>
      </c>
      <c r="C265" s="222">
        <v>898331</v>
      </c>
      <c r="D265" s="222">
        <v>71589</v>
      </c>
      <c r="E265" s="110">
        <f t="shared" ref="E265:E270" si="86">C265+D265</f>
        <v>969920</v>
      </c>
      <c r="F265" s="137"/>
    </row>
    <row r="266" spans="1:6" s="6" customFormat="1" x14ac:dyDescent="0.25">
      <c r="A266" s="8"/>
      <c r="B266" s="233">
        <v>13</v>
      </c>
      <c r="C266" s="222">
        <v>0</v>
      </c>
      <c r="D266" s="222">
        <v>30000</v>
      </c>
      <c r="E266" s="110">
        <f t="shared" ref="E266" si="87">C266+D266</f>
        <v>30000</v>
      </c>
      <c r="F266" s="137"/>
    </row>
    <row r="267" spans="1:6" s="6" customFormat="1" x14ac:dyDescent="0.25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526</v>
      </c>
      <c r="C268" s="222">
        <v>30200</v>
      </c>
      <c r="D268" s="222">
        <v>31000</v>
      </c>
      <c r="E268" s="110">
        <f t="shared" si="86"/>
        <v>61200</v>
      </c>
      <c r="F268" s="137"/>
    </row>
    <row r="269" spans="1:6" s="6" customFormat="1" ht="15.75" customHeight="1" x14ac:dyDescent="0.25">
      <c r="A269" s="8"/>
      <c r="B269" s="18">
        <v>527</v>
      </c>
      <c r="C269" s="222">
        <v>0</v>
      </c>
      <c r="D269" s="222">
        <v>0</v>
      </c>
      <c r="E269" s="110">
        <f t="shared" si="86"/>
        <v>0</v>
      </c>
      <c r="F269" s="137"/>
    </row>
    <row r="270" spans="1:6" s="6" customFormat="1" ht="16.5" customHeight="1" x14ac:dyDescent="0.25">
      <c r="A270" s="8"/>
      <c r="B270" s="18">
        <v>5212</v>
      </c>
      <c r="C270" s="222">
        <v>13416</v>
      </c>
      <c r="D270" s="222">
        <v>3392</v>
      </c>
      <c r="E270" s="110">
        <f t="shared" si="86"/>
        <v>16808</v>
      </c>
      <c r="F270" s="137"/>
    </row>
    <row r="271" spans="1:6" s="6" customFormat="1" ht="25.5" x14ac:dyDescent="0.25">
      <c r="A271" s="16">
        <v>6712</v>
      </c>
      <c r="B271" s="17" t="s">
        <v>53</v>
      </c>
      <c r="C271" s="68">
        <f>SUM(C272:C278)</f>
        <v>11050</v>
      </c>
      <c r="D271" s="68">
        <f>SUM(D272:D278)</f>
        <v>76000</v>
      </c>
      <c r="E271" s="68">
        <f>SUM(E272:E278)</f>
        <v>87050</v>
      </c>
      <c r="F271" s="72"/>
    </row>
    <row r="272" spans="1:6" s="6" customFormat="1" x14ac:dyDescent="0.25">
      <c r="A272" s="8"/>
      <c r="B272" s="16">
        <v>11</v>
      </c>
      <c r="C272" s="222">
        <v>1050</v>
      </c>
      <c r="D272" s="222">
        <v>0</v>
      </c>
      <c r="E272" s="110">
        <f>C272+D272</f>
        <v>1050</v>
      </c>
      <c r="F272" s="137"/>
    </row>
    <row r="273" spans="1:6" s="6" customFormat="1" x14ac:dyDescent="0.25">
      <c r="A273" s="8"/>
      <c r="B273" s="18">
        <v>12</v>
      </c>
      <c r="C273" s="222">
        <v>10000</v>
      </c>
      <c r="D273" s="222">
        <v>76000</v>
      </c>
      <c r="E273" s="110">
        <f t="shared" ref="E273:E278" si="88">C273+D273</f>
        <v>86000</v>
      </c>
      <c r="F273" s="137"/>
    </row>
    <row r="274" spans="1:6" s="6" customFormat="1" x14ac:dyDescent="0.25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25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25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25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25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25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25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25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25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25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25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25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25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25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0</v>
      </c>
      <c r="E294" s="70">
        <f>SUM(E295)</f>
        <v>0</v>
      </c>
      <c r="F294" s="139"/>
    </row>
    <row r="295" spans="1:6" s="6" customFormat="1" x14ac:dyDescent="0.25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0</v>
      </c>
      <c r="E295" s="68">
        <f t="shared" si="96"/>
        <v>0</v>
      </c>
      <c r="F295" s="72"/>
    </row>
    <row r="296" spans="1:6" s="6" customFormat="1" x14ac:dyDescent="0.25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25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25">
      <c r="A298" s="8"/>
      <c r="B298" s="10">
        <v>5410</v>
      </c>
      <c r="C298" s="222">
        <v>0</v>
      </c>
      <c r="D298" s="222">
        <v>0</v>
      </c>
      <c r="E298" s="110">
        <f t="shared" si="97"/>
        <v>0</v>
      </c>
      <c r="F298" s="137"/>
    </row>
    <row r="299" spans="1:6" s="6" customFormat="1" x14ac:dyDescent="0.25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4">
        <v>7</v>
      </c>
      <c r="B302" s="5" t="s">
        <v>58</v>
      </c>
      <c r="C302" s="67">
        <f t="shared" ref="C302:D302" si="98">SUM(C303,C311,C333,C369)</f>
        <v>300</v>
      </c>
      <c r="D302" s="67">
        <f t="shared" si="98"/>
        <v>0</v>
      </c>
      <c r="E302" s="67">
        <f>SUM(E303,E311,E333,E369)</f>
        <v>300</v>
      </c>
      <c r="F302" s="136"/>
    </row>
    <row r="303" spans="1:6" s="6" customFormat="1" x14ac:dyDescent="0.25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25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25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25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25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25">
      <c r="A308" s="8"/>
      <c r="B308" s="10">
        <v>6210</v>
      </c>
      <c r="C308" s="222"/>
      <c r="D308" s="222"/>
      <c r="E308" s="110">
        <f t="shared" si="101"/>
        <v>0</v>
      </c>
      <c r="F308" s="137"/>
    </row>
    <row r="309" spans="1:6" s="6" customFormat="1" x14ac:dyDescent="0.25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2">
        <v>721</v>
      </c>
      <c r="B311" s="7" t="s">
        <v>60</v>
      </c>
      <c r="C311" s="70">
        <f t="shared" ref="C311:D311" si="102">SUM(C312,C319,C326)</f>
        <v>300</v>
      </c>
      <c r="D311" s="70">
        <f t="shared" si="102"/>
        <v>0</v>
      </c>
      <c r="E311" s="70">
        <f>SUM(E312,E319,E326)</f>
        <v>300</v>
      </c>
      <c r="F311" s="139"/>
    </row>
    <row r="312" spans="1:6" s="6" customFormat="1" x14ac:dyDescent="0.25">
      <c r="A312" s="8">
        <v>7211</v>
      </c>
      <c r="B312" s="13" t="s">
        <v>61</v>
      </c>
      <c r="C312" s="68">
        <f t="shared" ref="C312:E312" si="103">SUM(C313:C318)</f>
        <v>300</v>
      </c>
      <c r="D312" s="68">
        <f t="shared" si="103"/>
        <v>0</v>
      </c>
      <c r="E312" s="68">
        <f t="shared" si="103"/>
        <v>300</v>
      </c>
      <c r="F312" s="72"/>
    </row>
    <row r="313" spans="1:6" s="6" customFormat="1" x14ac:dyDescent="0.25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25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25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25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7210</v>
      </c>
      <c r="C317" s="222">
        <v>300</v>
      </c>
      <c r="D317" s="222">
        <v>0</v>
      </c>
      <c r="E317" s="110">
        <f t="shared" si="104"/>
        <v>300</v>
      </c>
      <c r="F317" s="137"/>
    </row>
    <row r="318" spans="1:6" s="6" customFormat="1" x14ac:dyDescent="0.25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25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25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25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25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25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25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25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25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25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25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25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25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25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25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25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25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25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25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25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25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25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25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25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25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25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25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25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25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25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25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25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25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25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25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5.5" x14ac:dyDescent="0.25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5.5" x14ac:dyDescent="0.25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25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25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25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25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5.5" x14ac:dyDescent="0.25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25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25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25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25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25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5.5" x14ac:dyDescent="0.25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25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25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25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25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25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5.5" x14ac:dyDescent="0.25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25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25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25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25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25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25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25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25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25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25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4">
        <v>9</v>
      </c>
      <c r="B418" s="5" t="s">
        <v>83</v>
      </c>
      <c r="C418" s="67">
        <f t="shared" ref="C418" si="139">SUM(C419)</f>
        <v>88000</v>
      </c>
      <c r="D418" s="67">
        <f t="shared" ref="D418:E418" si="140">SUM(D419)</f>
        <v>0</v>
      </c>
      <c r="E418" s="67">
        <f t="shared" si="140"/>
        <v>88000</v>
      </c>
      <c r="F418" s="136"/>
    </row>
    <row r="419" spans="1:6" s="6" customFormat="1" x14ac:dyDescent="0.25">
      <c r="A419" s="2">
        <v>922</v>
      </c>
      <c r="B419" s="7" t="s">
        <v>84</v>
      </c>
      <c r="C419" s="70">
        <f t="shared" ref="C419:D419" si="141">SUM(C420,C427)</f>
        <v>88000</v>
      </c>
      <c r="D419" s="70">
        <f t="shared" si="141"/>
        <v>0</v>
      </c>
      <c r="E419" s="70">
        <f>SUM(E420,E427)</f>
        <v>88000</v>
      </c>
      <c r="F419" s="139"/>
    </row>
    <row r="420" spans="1:6" s="6" customFormat="1" x14ac:dyDescent="0.25">
      <c r="A420" s="8">
        <v>9221</v>
      </c>
      <c r="B420" s="13" t="s">
        <v>85</v>
      </c>
      <c r="C420" s="68">
        <f t="shared" ref="C420" si="142">SUM(C421:C426)</f>
        <v>88000</v>
      </c>
      <c r="D420" s="68">
        <f t="shared" ref="D420:E420" si="143">SUM(D421:D426)</f>
        <v>0</v>
      </c>
      <c r="E420" s="68">
        <f t="shared" si="143"/>
        <v>88000</v>
      </c>
      <c r="F420" s="72"/>
    </row>
    <row r="421" spans="1:6" s="6" customFormat="1" x14ac:dyDescent="0.25">
      <c r="A421" s="8"/>
      <c r="B421" s="10">
        <v>3210</v>
      </c>
      <c r="C421" s="222">
        <v>20000</v>
      </c>
      <c r="D421" s="222">
        <v>0</v>
      </c>
      <c r="E421" s="110">
        <f>C421+D421</f>
        <v>20000</v>
      </c>
      <c r="F421" s="137"/>
    </row>
    <row r="422" spans="1:6" s="6" customFormat="1" x14ac:dyDescent="0.25">
      <c r="A422" s="8"/>
      <c r="B422" s="10">
        <v>4910</v>
      </c>
      <c r="C422" s="222">
        <v>68000</v>
      </c>
      <c r="D422" s="222">
        <v>0</v>
      </c>
      <c r="E422" s="110">
        <f t="shared" ref="E422:E426" si="144">C422+D422</f>
        <v>68000</v>
      </c>
      <c r="F422" s="137"/>
    </row>
    <row r="423" spans="1:6" s="6" customFormat="1" x14ac:dyDescent="0.25">
      <c r="A423" s="8"/>
      <c r="B423" s="10">
        <v>5410</v>
      </c>
      <c r="C423" s="222">
        <v>0</v>
      </c>
      <c r="D423" s="222">
        <v>0</v>
      </c>
      <c r="E423" s="110">
        <f t="shared" si="144"/>
        <v>0</v>
      </c>
      <c r="F423" s="137"/>
    </row>
    <row r="424" spans="1:6" s="6" customFormat="1" x14ac:dyDescent="0.25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25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25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25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25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25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25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10262571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2849581</v>
      </c>
      <c r="E434" s="71">
        <f t="shared" si="147"/>
        <v>13112152</v>
      </c>
      <c r="F434" s="144"/>
    </row>
    <row r="435" spans="1:6" s="6" customFormat="1" x14ac:dyDescent="0.25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25">
      <c r="A436" s="22"/>
      <c r="B436" s="23"/>
      <c r="C436" s="72"/>
      <c r="D436" s="72"/>
      <c r="E436" s="72"/>
      <c r="F436" s="72"/>
    </row>
    <row r="437" spans="1:6" s="6" customFormat="1" x14ac:dyDescent="0.25">
      <c r="A437" s="82"/>
      <c r="B437" s="83" t="s">
        <v>89</v>
      </c>
      <c r="C437" s="73">
        <f>C3</f>
        <v>10174271</v>
      </c>
      <c r="D437" s="73">
        <f>D3</f>
        <v>2849581</v>
      </c>
      <c r="E437" s="73">
        <f>E3</f>
        <v>13023852</v>
      </c>
      <c r="F437" s="136"/>
    </row>
    <row r="438" spans="1:6" s="6" customFormat="1" x14ac:dyDescent="0.25">
      <c r="A438" s="82"/>
      <c r="B438" s="83" t="s">
        <v>90</v>
      </c>
      <c r="C438" s="73">
        <f>C302</f>
        <v>300</v>
      </c>
      <c r="D438" s="73">
        <f>D302</f>
        <v>0</v>
      </c>
      <c r="E438" s="73">
        <f>E302</f>
        <v>300</v>
      </c>
      <c r="F438" s="136"/>
    </row>
    <row r="439" spans="1:6" s="24" customFormat="1" x14ac:dyDescent="0.25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25">
      <c r="A440" s="82"/>
      <c r="B440" s="83" t="s">
        <v>92</v>
      </c>
      <c r="C440" s="73">
        <f>C418</f>
        <v>88000</v>
      </c>
      <c r="D440" s="73">
        <f>D418</f>
        <v>0</v>
      </c>
      <c r="E440" s="73">
        <f>E418</f>
        <v>88000</v>
      </c>
      <c r="F440" s="136"/>
    </row>
    <row r="441" spans="1:6" s="25" customFormat="1" ht="12.75" x14ac:dyDescent="0.2">
      <c r="A441" s="82"/>
      <c r="B441" s="84" t="s">
        <v>93</v>
      </c>
      <c r="C441" s="74">
        <f t="shared" ref="C441:E441" si="148">SUM(C437:C440)</f>
        <v>10262571</v>
      </c>
      <c r="D441" s="74">
        <f t="shared" si="148"/>
        <v>2849581</v>
      </c>
      <c r="E441" s="74">
        <f t="shared" si="148"/>
        <v>13112152</v>
      </c>
      <c r="F441" s="144"/>
    </row>
    <row r="442" spans="1:6" x14ac:dyDescent="0.25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25">
      <c r="A443" s="82"/>
      <c r="B443" s="85"/>
      <c r="C443" s="72"/>
      <c r="D443" s="72"/>
      <c r="E443" s="72"/>
      <c r="F443" s="72"/>
    </row>
    <row r="444" spans="1:6" ht="22.5" x14ac:dyDescent="0.25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25">
      <c r="A445" s="88">
        <v>11</v>
      </c>
      <c r="B445" s="89">
        <v>11</v>
      </c>
      <c r="C445" s="76">
        <f t="shared" ref="C445:E457" si="149">SUMIF($B$5:$B$434,$B445,C$5:C$434)</f>
        <v>4050</v>
      </c>
      <c r="D445" s="76">
        <f t="shared" si="149"/>
        <v>28000</v>
      </c>
      <c r="E445" s="76">
        <f t="shared" si="149"/>
        <v>32050</v>
      </c>
      <c r="F445" s="141"/>
    </row>
    <row r="446" spans="1:6" x14ac:dyDescent="0.25">
      <c r="A446" s="90">
        <v>12</v>
      </c>
      <c r="B446" s="91">
        <v>12</v>
      </c>
      <c r="C446" s="76">
        <f t="shared" si="149"/>
        <v>908331</v>
      </c>
      <c r="D446" s="76">
        <f t="shared" si="149"/>
        <v>147589</v>
      </c>
      <c r="E446" s="76">
        <f t="shared" si="149"/>
        <v>1055920</v>
      </c>
      <c r="F446" s="141"/>
    </row>
    <row r="447" spans="1:6" x14ac:dyDescent="0.25">
      <c r="A447" s="90">
        <v>13</v>
      </c>
      <c r="B447" s="232">
        <v>13</v>
      </c>
      <c r="C447" s="76">
        <f t="shared" si="149"/>
        <v>0</v>
      </c>
      <c r="D447" s="76">
        <f t="shared" si="149"/>
        <v>30000</v>
      </c>
      <c r="E447" s="76">
        <f t="shared" si="149"/>
        <v>30000</v>
      </c>
      <c r="F447" s="141"/>
    </row>
    <row r="448" spans="1:6" x14ac:dyDescent="0.25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526</v>
      </c>
      <c r="C449" s="76">
        <f t="shared" si="149"/>
        <v>30200</v>
      </c>
      <c r="D449" s="76">
        <f t="shared" si="149"/>
        <v>31000</v>
      </c>
      <c r="E449" s="76">
        <f t="shared" si="149"/>
        <v>61200</v>
      </c>
      <c r="F449" s="141"/>
    </row>
    <row r="450" spans="1:6" x14ac:dyDescent="0.25">
      <c r="A450" s="90">
        <v>52</v>
      </c>
      <c r="B450" s="92">
        <v>527</v>
      </c>
      <c r="C450" s="76">
        <f t="shared" si="149"/>
        <v>0</v>
      </c>
      <c r="D450" s="76">
        <f t="shared" si="149"/>
        <v>0</v>
      </c>
      <c r="E450" s="76">
        <f t="shared" si="149"/>
        <v>0</v>
      </c>
      <c r="F450" s="141"/>
    </row>
    <row r="451" spans="1:6" x14ac:dyDescent="0.25">
      <c r="A451" s="90">
        <v>52</v>
      </c>
      <c r="B451" s="92">
        <v>5212</v>
      </c>
      <c r="C451" s="76">
        <f t="shared" si="149"/>
        <v>13416</v>
      </c>
      <c r="D451" s="76">
        <f t="shared" si="149"/>
        <v>3392</v>
      </c>
      <c r="E451" s="76">
        <f t="shared" si="149"/>
        <v>16808</v>
      </c>
      <c r="F451" s="141"/>
    </row>
    <row r="452" spans="1:6" x14ac:dyDescent="0.25">
      <c r="A452" s="90">
        <v>32</v>
      </c>
      <c r="B452" s="93">
        <v>3210</v>
      </c>
      <c r="C452" s="76">
        <f t="shared" si="149"/>
        <v>65000</v>
      </c>
      <c r="D452" s="76">
        <f t="shared" si="149"/>
        <v>130130</v>
      </c>
      <c r="E452" s="76">
        <f t="shared" si="149"/>
        <v>195130</v>
      </c>
      <c r="F452" s="141"/>
    </row>
    <row r="453" spans="1:6" x14ac:dyDescent="0.25">
      <c r="A453" s="90">
        <v>49</v>
      </c>
      <c r="B453" s="93">
        <v>4910</v>
      </c>
      <c r="C453" s="76">
        <f t="shared" si="149"/>
        <v>220000</v>
      </c>
      <c r="D453" s="76">
        <f t="shared" si="149"/>
        <v>130130</v>
      </c>
      <c r="E453" s="76">
        <f t="shared" si="149"/>
        <v>350130</v>
      </c>
      <c r="F453" s="141"/>
    </row>
    <row r="454" spans="1:6" x14ac:dyDescent="0.25">
      <c r="A454" s="90">
        <v>54</v>
      </c>
      <c r="B454" s="93">
        <v>5410</v>
      </c>
      <c r="C454" s="76">
        <f t="shared" si="149"/>
        <v>9021274</v>
      </c>
      <c r="D454" s="76">
        <f t="shared" si="149"/>
        <v>2342340</v>
      </c>
      <c r="E454" s="76">
        <f t="shared" si="149"/>
        <v>11363614</v>
      </c>
      <c r="F454" s="141"/>
    </row>
    <row r="455" spans="1:6" ht="13.5" customHeight="1" x14ac:dyDescent="0.25">
      <c r="A455" s="90">
        <v>62</v>
      </c>
      <c r="B455" s="93">
        <v>6210</v>
      </c>
      <c r="C455" s="76">
        <f t="shared" si="149"/>
        <v>0</v>
      </c>
      <c r="D455" s="76">
        <f t="shared" si="149"/>
        <v>7000</v>
      </c>
      <c r="E455" s="76">
        <f t="shared" si="149"/>
        <v>7000</v>
      </c>
      <c r="F455" s="141"/>
    </row>
    <row r="456" spans="1:6" x14ac:dyDescent="0.25">
      <c r="A456" s="90">
        <v>72</v>
      </c>
      <c r="B456" s="93">
        <v>7210</v>
      </c>
      <c r="C456" s="76">
        <f t="shared" si="149"/>
        <v>300</v>
      </c>
      <c r="D456" s="76">
        <f t="shared" si="149"/>
        <v>0</v>
      </c>
      <c r="E456" s="76">
        <f t="shared" si="149"/>
        <v>300</v>
      </c>
      <c r="F456" s="141"/>
    </row>
    <row r="457" spans="1:6" x14ac:dyDescent="0.25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4"/>
      <c r="B458" s="95" t="s">
        <v>93</v>
      </c>
      <c r="C458" s="77">
        <f>SUM(C445:C457)</f>
        <v>10262571</v>
      </c>
      <c r="D458" s="77">
        <f>SUM(D445:D457)</f>
        <v>2849581</v>
      </c>
      <c r="E458" s="77">
        <f>SUM(E445:E457)</f>
        <v>13112152</v>
      </c>
      <c r="F458" s="142"/>
    </row>
    <row r="459" spans="1:6" x14ac:dyDescent="0.25">
      <c r="A459" s="82"/>
      <c r="B459" s="96"/>
      <c r="C459" s="76"/>
      <c r="D459" s="76"/>
      <c r="E459" s="76"/>
      <c r="F459" s="141"/>
    </row>
    <row r="460" spans="1:6" ht="22.5" x14ac:dyDescent="0.25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25">
      <c r="A461" s="82"/>
      <c r="B461" s="89">
        <v>11</v>
      </c>
      <c r="C461" s="79">
        <f>C445-'POSEBNI DIO-za popuniti'!K1269</f>
        <v>0</v>
      </c>
      <c r="D461" s="79">
        <f>D445-'POSEBNI DIO-za popuniti'!L1269</f>
        <v>0</v>
      </c>
      <c r="E461" s="79">
        <f>E445-'POSEBNI DIO-za popuniti'!M1269</f>
        <v>0</v>
      </c>
      <c r="F461" s="146"/>
    </row>
    <row r="462" spans="1:6" x14ac:dyDescent="0.25">
      <c r="A462" s="82"/>
      <c r="B462" s="91">
        <v>12</v>
      </c>
      <c r="C462" s="79">
        <f>C446-'POSEBNI DIO-za popuniti'!K1270</f>
        <v>0</v>
      </c>
      <c r="D462" s="79">
        <f>D446-'POSEBNI DIO-za popuniti'!L1270</f>
        <v>0</v>
      </c>
      <c r="E462" s="79">
        <f>E446-'POSEBNI DIO-za popuniti'!M1270</f>
        <v>0</v>
      </c>
      <c r="F462" s="146"/>
    </row>
    <row r="463" spans="1:6" x14ac:dyDescent="0.25">
      <c r="A463" s="82"/>
      <c r="B463" s="232">
        <v>13</v>
      </c>
      <c r="C463" s="79">
        <f>C447-'POSEBNI DIO-za popuniti'!K1271</f>
        <v>0</v>
      </c>
      <c r="D463" s="79">
        <f>D447-'POSEBNI DIO-za popuniti'!L1271</f>
        <v>0</v>
      </c>
      <c r="E463" s="79">
        <f>E447-'POSEBNI DIO-za popuniti'!M1271</f>
        <v>0</v>
      </c>
      <c r="F463" s="146"/>
    </row>
    <row r="464" spans="1:6" x14ac:dyDescent="0.25">
      <c r="A464" s="82"/>
      <c r="B464" s="92">
        <v>5230</v>
      </c>
      <c r="C464" s="79">
        <f>C448-'POSEBNI DIO-za popuniti'!K1272</f>
        <v>0</v>
      </c>
      <c r="D464" s="79">
        <f>D448-'POSEBNI DIO-za popuniti'!L1272</f>
        <v>0</v>
      </c>
      <c r="E464" s="79">
        <f>E448-'POSEBNI DIO-za popuniti'!M1272</f>
        <v>0</v>
      </c>
      <c r="F464" s="146"/>
    </row>
    <row r="465" spans="1:6" x14ac:dyDescent="0.25">
      <c r="A465" s="82"/>
      <c r="B465" s="92">
        <v>526</v>
      </c>
      <c r="C465" s="79">
        <f>C449-'POSEBNI DIO-za popuniti'!K1273</f>
        <v>0</v>
      </c>
      <c r="D465" s="79">
        <f>D449-'POSEBNI DIO-za popuniti'!L1273</f>
        <v>0</v>
      </c>
      <c r="E465" s="79">
        <f>E449-'POSEBNI DIO-za popuniti'!M1273</f>
        <v>0</v>
      </c>
      <c r="F465" s="146"/>
    </row>
    <row r="466" spans="1:6" x14ac:dyDescent="0.25">
      <c r="A466" s="82"/>
      <c r="B466" s="92">
        <v>527</v>
      </c>
      <c r="C466" s="79">
        <f>C450-'POSEBNI DIO-za popuniti'!K1274</f>
        <v>0</v>
      </c>
      <c r="D466" s="79">
        <f>D450-'POSEBNI DIO-za popuniti'!L1274</f>
        <v>0</v>
      </c>
      <c r="E466" s="79">
        <f>E450-'POSEBNI DIO-za popuniti'!M1274</f>
        <v>0</v>
      </c>
      <c r="F466" s="146"/>
    </row>
    <row r="467" spans="1:6" x14ac:dyDescent="0.25">
      <c r="A467" s="82"/>
      <c r="B467" s="92">
        <v>5212</v>
      </c>
      <c r="C467" s="79">
        <f>C451-'POSEBNI DIO-za popuniti'!K1275</f>
        <v>0</v>
      </c>
      <c r="D467" s="79">
        <f>D451-'POSEBNI DIO-za popuniti'!L1275</f>
        <v>0</v>
      </c>
      <c r="E467" s="79">
        <f>E451-'POSEBNI DIO-za popuniti'!M1275</f>
        <v>0</v>
      </c>
      <c r="F467" s="146"/>
    </row>
    <row r="468" spans="1:6" x14ac:dyDescent="0.25">
      <c r="A468" s="82"/>
      <c r="B468" s="93">
        <v>3210</v>
      </c>
      <c r="C468" s="79">
        <f>C452-'POSEBNI DIO-za popuniti'!K1276</f>
        <v>0</v>
      </c>
      <c r="D468" s="79">
        <f>D452-'POSEBNI DIO-za popuniti'!L1276</f>
        <v>0</v>
      </c>
      <c r="E468" s="79">
        <f>E452-'POSEBNI DIO-za popuniti'!M1276</f>
        <v>0</v>
      </c>
      <c r="F468" s="146"/>
    </row>
    <row r="469" spans="1:6" x14ac:dyDescent="0.25">
      <c r="A469" s="82"/>
      <c r="B469" s="93">
        <v>4910</v>
      </c>
      <c r="C469" s="79">
        <f>C453-'POSEBNI DIO-za popuniti'!K1277</f>
        <v>0</v>
      </c>
      <c r="D469" s="79">
        <f>D453-'POSEBNI DIO-za popuniti'!L1277</f>
        <v>0</v>
      </c>
      <c r="E469" s="79">
        <f>E453-'POSEBNI DIO-za popuniti'!M1277</f>
        <v>0</v>
      </c>
      <c r="F469" s="146"/>
    </row>
    <row r="470" spans="1:6" x14ac:dyDescent="0.25">
      <c r="A470" s="82"/>
      <c r="B470" s="93">
        <v>5410</v>
      </c>
      <c r="C470" s="79">
        <f>C454-'POSEBNI DIO-za popuniti'!K1278</f>
        <v>0</v>
      </c>
      <c r="D470" s="79">
        <f>D454-'POSEBNI DIO-za popuniti'!L1278</f>
        <v>0</v>
      </c>
      <c r="E470" s="79">
        <f>E454-'POSEBNI DIO-za popuniti'!M1278</f>
        <v>0</v>
      </c>
      <c r="F470" s="146"/>
    </row>
    <row r="471" spans="1:6" x14ac:dyDescent="0.25">
      <c r="A471" s="82"/>
      <c r="B471" s="93">
        <v>6210</v>
      </c>
      <c r="C471" s="79">
        <f>C455-'POSEBNI DIO-za popuniti'!K1279</f>
        <v>0</v>
      </c>
      <c r="D471" s="79">
        <f>D455-'POSEBNI DIO-za popuniti'!L1279</f>
        <v>0</v>
      </c>
      <c r="E471" s="79">
        <f>E455-'POSEBNI DIO-za popuniti'!M1279</f>
        <v>0</v>
      </c>
      <c r="F471" s="146"/>
    </row>
    <row r="472" spans="1:6" x14ac:dyDescent="0.25">
      <c r="A472" s="82"/>
      <c r="B472" s="93">
        <v>7210</v>
      </c>
      <c r="C472" s="79">
        <f>C456-'POSEBNI DIO-za popuniti'!K1280</f>
        <v>0</v>
      </c>
      <c r="D472" s="79">
        <f>D456-'POSEBNI DIO-za popuniti'!L1280</f>
        <v>0</v>
      </c>
      <c r="E472" s="79">
        <f>E456-'POSEBNI DIO-za popuniti'!M1280</f>
        <v>0</v>
      </c>
      <c r="F472" s="146"/>
    </row>
    <row r="473" spans="1:6" x14ac:dyDescent="0.25">
      <c r="A473" s="82"/>
      <c r="B473" s="93">
        <v>8210</v>
      </c>
      <c r="C473" s="79">
        <f>C457-'POSEBNI DIO-za popuniti'!K1281</f>
        <v>0</v>
      </c>
      <c r="D473" s="79">
        <f>D457-'POSEBNI DIO-za popuniti'!L1281</f>
        <v>0</v>
      </c>
      <c r="E473" s="79">
        <f>E457-'POSEBNI DIO-za popuniti'!M1281</f>
        <v>0</v>
      </c>
      <c r="F473" s="146"/>
    </row>
    <row r="474" spans="1:6" x14ac:dyDescent="0.25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25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85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38"/>
  <sheetViews>
    <sheetView tabSelected="1" zoomScaleNormal="100" workbookViewId="0">
      <pane xSplit="10" ySplit="2" topLeftCell="K1214" activePane="bottomRight" state="frozen"/>
      <selection activeCell="J13" sqref="J13"/>
      <selection pane="topRight" activeCell="J13" sqref="J13"/>
      <selection pane="bottomLeft" activeCell="J13" sqref="J13"/>
      <selection pane="bottomRight" activeCell="R1271" sqref="R1271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37" t="s">
        <v>267</v>
      </c>
      <c r="F1" s="237"/>
      <c r="G1" s="237"/>
      <c r="H1" s="237"/>
      <c r="I1" s="237"/>
      <c r="J1" s="237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SUM(K19,K104,K202,K1052)</f>
        <v>10262571</v>
      </c>
      <c r="L5" s="155">
        <f>SUM(L19,L104,L202,L1052)</f>
        <v>2849581</v>
      </c>
      <c r="M5" s="155">
        <f>SUM(M19,M104,M202,M1052)</f>
        <v>13112152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SUMIF($F$19:$F$1260,$G6,K$19:K$1260)</f>
        <v>4050</v>
      </c>
      <c r="L6" s="155">
        <f t="shared" si="4"/>
        <v>28000</v>
      </c>
      <c r="M6" s="155">
        <f t="shared" si="4"/>
        <v>32050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908331</v>
      </c>
      <c r="L7" s="155">
        <f t="shared" si="4"/>
        <v>147589</v>
      </c>
      <c r="M7" s="155">
        <f t="shared" si="4"/>
        <v>1055920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30000</v>
      </c>
      <c r="M8" s="155">
        <f t="shared" si="4"/>
        <v>30000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65000</v>
      </c>
      <c r="L9" s="155">
        <f t="shared" si="4"/>
        <v>130130</v>
      </c>
      <c r="M9" s="155">
        <f t="shared" si="4"/>
        <v>195130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220000</v>
      </c>
      <c r="L10" s="155">
        <f t="shared" si="4"/>
        <v>130130</v>
      </c>
      <c r="M10" s="155">
        <f t="shared" si="4"/>
        <v>350130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43616</v>
      </c>
      <c r="L12" s="155">
        <f t="shared" si="4"/>
        <v>34392</v>
      </c>
      <c r="M12" s="155">
        <f t="shared" si="4"/>
        <v>78008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9021274</v>
      </c>
      <c r="L13" s="155">
        <f t="shared" si="4"/>
        <v>2342340</v>
      </c>
      <c r="M13" s="155">
        <f t="shared" si="4"/>
        <v>11363614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7000</v>
      </c>
      <c r="M15" s="155">
        <f t="shared" si="4"/>
        <v>7000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300</v>
      </c>
      <c r="L16" s="155">
        <f t="shared" si="4"/>
        <v>0</v>
      </c>
      <c r="M16" s="155">
        <f t="shared" si="4"/>
        <v>300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hidden="1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0</v>
      </c>
      <c r="L19" s="161">
        <f>SUM(L20,L33,L41,L83)</f>
        <v>0</v>
      </c>
      <c r="M19" s="161">
        <f>SUM(M20,M33,M41,M83)</f>
        <v>0</v>
      </c>
    </row>
    <row r="20" spans="1:14" ht="38.25" hidden="1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0</v>
      </c>
      <c r="L20" s="166">
        <f>SUM(L22)</f>
        <v>0</v>
      </c>
      <c r="M20" s="166">
        <f>SUM(M22)</f>
        <v>0</v>
      </c>
    </row>
    <row r="21" spans="1:14" ht="25.5" hidden="1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0</v>
      </c>
      <c r="L21" s="171">
        <f>SUMIF($F22:$F32,$G21,L22:L32)</f>
        <v>0</v>
      </c>
      <c r="M21" s="171">
        <f>SUMIF($F22:$F32,$G21,M22:M32)</f>
        <v>0</v>
      </c>
      <c r="N21" s="172"/>
    </row>
    <row r="22" spans="1:14" ht="25.5" hidden="1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0</v>
      </c>
      <c r="L22" s="176">
        <f t="shared" si="10"/>
        <v>0</v>
      </c>
      <c r="M22" s="176">
        <f t="shared" si="10"/>
        <v>0</v>
      </c>
      <c r="N22" s="177"/>
    </row>
    <row r="23" spans="1:14" ht="25.5" hidden="1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0</v>
      </c>
      <c r="L23" s="176">
        <f t="shared" si="11"/>
        <v>0</v>
      </c>
      <c r="M23" s="176">
        <f t="shared" si="11"/>
        <v>0</v>
      </c>
      <c r="N23" s="178"/>
    </row>
    <row r="24" spans="1:14" hidden="1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hidden="1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hidden="1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0</v>
      </c>
      <c r="L26" s="176">
        <f>SUM(L27:L31)</f>
        <v>0</v>
      </c>
      <c r="M26" s="176">
        <f>SUM(M27:M31)</f>
        <v>0</v>
      </c>
      <c r="N26" s="172"/>
    </row>
    <row r="27" spans="1:14" hidden="1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0</v>
      </c>
      <c r="L27" s="196">
        <v>0</v>
      </c>
      <c r="M27" s="180">
        <f>K27+L27</f>
        <v>0</v>
      </c>
      <c r="N27" s="38">
        <v>121</v>
      </c>
    </row>
    <row r="28" spans="1:14" hidden="1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hidden="1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hidden="1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5.5" hidden="1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0</v>
      </c>
      <c r="L31" s="196">
        <v>0</v>
      </c>
      <c r="M31" s="180">
        <f>K31+L31</f>
        <v>0</v>
      </c>
      <c r="N31" s="38">
        <v>121</v>
      </c>
    </row>
    <row r="32" spans="1:14" hidden="1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hidden="1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0</v>
      </c>
      <c r="L33" s="182">
        <f>SUM(L35)</f>
        <v>0</v>
      </c>
      <c r="M33" s="182">
        <f>SUM(M35)</f>
        <v>0</v>
      </c>
      <c r="N33" s="172"/>
    </row>
    <row r="34" spans="1:14" ht="25.5" hidden="1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0</v>
      </c>
      <c r="L34" s="171">
        <f t="shared" si="12"/>
        <v>0</v>
      </c>
      <c r="M34" s="171">
        <f>SUMIF($F35:$F40,$G34,M35:M40)</f>
        <v>0</v>
      </c>
      <c r="N34" s="172"/>
    </row>
    <row r="35" spans="1:14" hidden="1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0</v>
      </c>
      <c r="L35" s="176">
        <f t="shared" si="13"/>
        <v>0</v>
      </c>
      <c r="M35" s="176">
        <f t="shared" si="13"/>
        <v>0</v>
      </c>
    </row>
    <row r="36" spans="1:14" hidden="1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0</v>
      </c>
      <c r="L36" s="176">
        <f>SUM(L37)</f>
        <v>0</v>
      </c>
      <c r="M36" s="176">
        <f>SUM(M37)</f>
        <v>0</v>
      </c>
    </row>
    <row r="37" spans="1:14" hidden="1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0</v>
      </c>
      <c r="L37" s="176">
        <f t="shared" ref="L37:M37" si="15">SUM(L38:L39)</f>
        <v>0</v>
      </c>
      <c r="M37" s="176">
        <f t="shared" si="15"/>
        <v>0</v>
      </c>
      <c r="N37" s="172"/>
    </row>
    <row r="38" spans="1:14" ht="25.5" hidden="1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0</v>
      </c>
      <c r="L38" s="196">
        <v>0</v>
      </c>
      <c r="M38" s="180">
        <f>K38+L38</f>
        <v>0</v>
      </c>
      <c r="N38" s="38">
        <v>121</v>
      </c>
    </row>
    <row r="39" spans="1:14" hidden="1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hidden="1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hidden="1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0</v>
      </c>
      <c r="L41" s="166">
        <f>SUM(L43)</f>
        <v>0</v>
      </c>
      <c r="M41" s="166">
        <f>SUM(M43)</f>
        <v>0</v>
      </c>
      <c r="N41" s="183"/>
    </row>
    <row r="42" spans="1:14" ht="25.5" hidden="1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0</v>
      </c>
      <c r="L42" s="171">
        <f t="shared" si="16"/>
        <v>0</v>
      </c>
      <c r="M42" s="171">
        <f>SUMIF($F43:$F82,$G42,M43:M82)</f>
        <v>0</v>
      </c>
      <c r="N42" s="172"/>
    </row>
    <row r="43" spans="1:14" hidden="1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0</v>
      </c>
      <c r="L43" s="176">
        <f t="shared" si="17"/>
        <v>0</v>
      </c>
      <c r="M43" s="176">
        <f t="shared" si="17"/>
        <v>0</v>
      </c>
      <c r="N43" s="172"/>
    </row>
    <row r="44" spans="1:14" hidden="1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0</v>
      </c>
      <c r="L44" s="176">
        <f>SUM(L45,L49,L55,L67,L65)</f>
        <v>0</v>
      </c>
      <c r="M44" s="176">
        <f>SUM(M45,M49,M55,M67,M65)</f>
        <v>0</v>
      </c>
    </row>
    <row r="45" spans="1:14" hidden="1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0</v>
      </c>
      <c r="L45" s="176">
        <f>SUM(L46:L48)</f>
        <v>0</v>
      </c>
      <c r="M45" s="176">
        <f>SUM(M46:M48)</f>
        <v>0</v>
      </c>
      <c r="N45" s="172"/>
    </row>
    <row r="46" spans="1:14" hidden="1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0</v>
      </c>
      <c r="L46" s="196">
        <v>0</v>
      </c>
      <c r="M46" s="180">
        <f>K46+L46</f>
        <v>0</v>
      </c>
      <c r="N46" s="38">
        <v>121</v>
      </c>
    </row>
    <row r="47" spans="1:14" hidden="1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0</v>
      </c>
      <c r="L47" s="196">
        <v>0</v>
      </c>
      <c r="M47" s="180">
        <f>K47+L47</f>
        <v>0</v>
      </c>
      <c r="N47" s="38">
        <v>121</v>
      </c>
    </row>
    <row r="48" spans="1:14" ht="25.5" hidden="1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0</v>
      </c>
      <c r="L48" s="196">
        <v>0</v>
      </c>
      <c r="M48" s="180">
        <f>K48+L48</f>
        <v>0</v>
      </c>
      <c r="N48" s="38">
        <v>121</v>
      </c>
    </row>
    <row r="49" spans="1:14" hidden="1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0</v>
      </c>
      <c r="L49" s="176">
        <f>SUM(L50:L54)</f>
        <v>0</v>
      </c>
      <c r="M49" s="176">
        <f>SUM(M50:M54)</f>
        <v>0</v>
      </c>
    </row>
    <row r="50" spans="1:14" ht="25.5" hidden="1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0</v>
      </c>
      <c r="L50" s="196">
        <v>0</v>
      </c>
      <c r="M50" s="180">
        <f>K50+L50</f>
        <v>0</v>
      </c>
      <c r="N50" s="38">
        <v>121</v>
      </c>
    </row>
    <row r="51" spans="1:14" hidden="1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0</v>
      </c>
      <c r="L51" s="196">
        <v>0</v>
      </c>
      <c r="M51" s="180">
        <f>K51+L51</f>
        <v>0</v>
      </c>
      <c r="N51" s="38">
        <v>121</v>
      </c>
    </row>
    <row r="52" spans="1:14" ht="25.5" hidden="1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0</v>
      </c>
      <c r="L52" s="196">
        <v>0</v>
      </c>
      <c r="M52" s="180">
        <f>K52+L52</f>
        <v>0</v>
      </c>
      <c r="N52" s="38">
        <v>121</v>
      </c>
    </row>
    <row r="53" spans="1:14" hidden="1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0</v>
      </c>
      <c r="L53" s="196">
        <v>0</v>
      </c>
      <c r="M53" s="180">
        <f>K53+L53</f>
        <v>0</v>
      </c>
      <c r="N53" s="38">
        <v>121</v>
      </c>
    </row>
    <row r="54" spans="1:14" ht="25.5" hidden="1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0</v>
      </c>
      <c r="L54" s="196">
        <v>0</v>
      </c>
      <c r="M54" s="180">
        <f>K54+L54</f>
        <v>0</v>
      </c>
      <c r="N54" s="38">
        <v>121</v>
      </c>
    </row>
    <row r="55" spans="1:14" hidden="1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0</v>
      </c>
      <c r="L55" s="176">
        <f>SUM(L56:L64)</f>
        <v>0</v>
      </c>
      <c r="M55" s="176">
        <f>SUM(M56:M64)</f>
        <v>0</v>
      </c>
      <c r="N55" s="172"/>
    </row>
    <row r="56" spans="1:14" hidden="1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0</v>
      </c>
      <c r="L56" s="196">
        <v>0</v>
      </c>
      <c r="M56" s="180">
        <f t="shared" ref="M56:M64" si="18">K56+L56</f>
        <v>0</v>
      </c>
      <c r="N56" s="38">
        <v>121</v>
      </c>
    </row>
    <row r="57" spans="1:14" ht="25.5" hidden="1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0</v>
      </c>
      <c r="M57" s="180">
        <f t="shared" si="18"/>
        <v>0</v>
      </c>
      <c r="N57" s="38">
        <v>121</v>
      </c>
    </row>
    <row r="58" spans="1:14" hidden="1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0</v>
      </c>
      <c r="L58" s="196">
        <v>0</v>
      </c>
      <c r="M58" s="180">
        <f t="shared" si="18"/>
        <v>0</v>
      </c>
      <c r="N58" s="38">
        <v>121</v>
      </c>
    </row>
    <row r="59" spans="1:14" hidden="1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0</v>
      </c>
      <c r="L59" s="196">
        <v>0</v>
      </c>
      <c r="M59" s="180">
        <f t="shared" si="18"/>
        <v>0</v>
      </c>
      <c r="N59" s="38">
        <v>121</v>
      </c>
    </row>
    <row r="60" spans="1:14" hidden="1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0</v>
      </c>
      <c r="L60" s="196">
        <v>0</v>
      </c>
      <c r="M60" s="180">
        <f t="shared" si="18"/>
        <v>0</v>
      </c>
      <c r="N60" s="38">
        <v>121</v>
      </c>
    </row>
    <row r="61" spans="1:14" hidden="1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0</v>
      </c>
      <c r="L61" s="196">
        <v>0</v>
      </c>
      <c r="M61" s="180">
        <f t="shared" si="18"/>
        <v>0</v>
      </c>
      <c r="N61" s="38">
        <v>121</v>
      </c>
    </row>
    <row r="62" spans="1:14" hidden="1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0</v>
      </c>
      <c r="L62" s="196">
        <v>0</v>
      </c>
      <c r="M62" s="180">
        <f t="shared" si="18"/>
        <v>0</v>
      </c>
      <c r="N62" s="38">
        <v>121</v>
      </c>
    </row>
    <row r="63" spans="1:14" hidden="1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0</v>
      </c>
      <c r="L63" s="196">
        <v>0</v>
      </c>
      <c r="M63" s="180">
        <f t="shared" si="18"/>
        <v>0</v>
      </c>
      <c r="N63" s="38">
        <v>121</v>
      </c>
    </row>
    <row r="64" spans="1:14" hidden="1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0</v>
      </c>
      <c r="L64" s="196">
        <v>0</v>
      </c>
      <c r="M64" s="180">
        <f t="shared" si="18"/>
        <v>0</v>
      </c>
      <c r="N64" s="38">
        <v>121</v>
      </c>
    </row>
    <row r="65" spans="1:14" ht="25.5" hidden="1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hidden="1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hidden="1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0</v>
      </c>
      <c r="L67" s="176">
        <f>SUM(L68:L72)</f>
        <v>0</v>
      </c>
      <c r="M67" s="176">
        <f>SUM(M68:M72)</f>
        <v>0</v>
      </c>
    </row>
    <row r="68" spans="1:14" hidden="1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hidden="1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0</v>
      </c>
      <c r="L69" s="196">
        <v>0</v>
      </c>
      <c r="M69" s="180">
        <f>K69+L69</f>
        <v>0</v>
      </c>
      <c r="N69" s="38">
        <v>121</v>
      </c>
    </row>
    <row r="70" spans="1:14" hidden="1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0</v>
      </c>
      <c r="L70" s="196">
        <v>0</v>
      </c>
      <c r="M70" s="180">
        <f>K70+L70</f>
        <v>0</v>
      </c>
      <c r="N70" s="38">
        <v>121</v>
      </c>
    </row>
    <row r="71" spans="1:14" hidden="1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0</v>
      </c>
      <c r="L71" s="196">
        <v>0</v>
      </c>
      <c r="M71" s="180">
        <f>K71+L71</f>
        <v>0</v>
      </c>
      <c r="N71" s="38">
        <v>121</v>
      </c>
    </row>
    <row r="72" spans="1:14" ht="25.5" hidden="1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0</v>
      </c>
      <c r="L72" s="196">
        <v>0</v>
      </c>
      <c r="M72" s="180">
        <f>K72+L72</f>
        <v>0</v>
      </c>
      <c r="N72" s="38">
        <v>121</v>
      </c>
    </row>
    <row r="73" spans="1:14" hidden="1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0</v>
      </c>
      <c r="L73" s="176">
        <f>SUM(L74)</f>
        <v>0</v>
      </c>
      <c r="M73" s="176">
        <f>SUM(M74)</f>
        <v>0</v>
      </c>
      <c r="N73" s="172"/>
    </row>
    <row r="74" spans="1:14" hidden="1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0</v>
      </c>
      <c r="L74" s="176">
        <f>SUM(L75:L78)</f>
        <v>0</v>
      </c>
      <c r="M74" s="176">
        <f>SUM(M75:M78)</f>
        <v>0</v>
      </c>
      <c r="N74" s="172"/>
    </row>
    <row r="75" spans="1:14" ht="25.5" hidden="1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0</v>
      </c>
      <c r="L75" s="196">
        <v>0</v>
      </c>
      <c r="M75" s="180">
        <f>K75+L75</f>
        <v>0</v>
      </c>
      <c r="N75" s="38">
        <v>121</v>
      </c>
    </row>
    <row r="76" spans="1:14" ht="25.5" hidden="1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hidden="1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5.5" hidden="1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5.5" hidden="1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0</v>
      </c>
      <c r="L79" s="176">
        <f>SUM(L80)</f>
        <v>0</v>
      </c>
      <c r="M79" s="176">
        <f>SUM(M80)</f>
        <v>0</v>
      </c>
      <c r="N79" s="172"/>
    </row>
    <row r="80" spans="1:14" ht="25.5" hidden="1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0</v>
      </c>
      <c r="L80" s="176">
        <f t="shared" si="23"/>
        <v>0</v>
      </c>
      <c r="M80" s="176">
        <f t="shared" si="23"/>
        <v>0</v>
      </c>
      <c r="N80" s="172"/>
    </row>
    <row r="81" spans="1:14" ht="25.5" hidden="1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0</v>
      </c>
      <c r="L81" s="196">
        <v>0</v>
      </c>
      <c r="M81" s="180">
        <f>K81+L81</f>
        <v>0</v>
      </c>
      <c r="N81" s="38">
        <v>121</v>
      </c>
    </row>
    <row r="82" spans="1:14" hidden="1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hidden="1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0</v>
      </c>
      <c r="L83" s="166">
        <f>SUM(L86)</f>
        <v>0</v>
      </c>
      <c r="M83" s="166">
        <f>SUM(M86)</f>
        <v>0</v>
      </c>
      <c r="N83" s="183"/>
    </row>
    <row r="84" spans="1:14" ht="25.5" hidden="1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0</v>
      </c>
      <c r="L84" s="171">
        <f t="shared" si="24"/>
        <v>0</v>
      </c>
      <c r="M84" s="171">
        <f>SUMIF($F86:$F103,$G84,M86:M103)</f>
        <v>0</v>
      </c>
      <c r="N84" s="172"/>
    </row>
    <row r="85" spans="1:14" ht="38.25" hidden="1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hidden="1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0</v>
      </c>
      <c r="L86" s="176">
        <f t="shared" si="30"/>
        <v>0</v>
      </c>
      <c r="M86" s="176">
        <f t="shared" si="30"/>
        <v>0</v>
      </c>
      <c r="N86" s="172"/>
    </row>
    <row r="87" spans="1:14" hidden="1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0</v>
      </c>
      <c r="L87" s="176">
        <f>SUM(L88,L93,L101)</f>
        <v>0</v>
      </c>
      <c r="M87" s="176">
        <f>SUM(M88,M93,M101)</f>
        <v>0</v>
      </c>
    </row>
    <row r="88" spans="1:14" hidden="1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0</v>
      </c>
      <c r="L88" s="176">
        <f>SUM(L89:L92)</f>
        <v>0</v>
      </c>
      <c r="M88" s="176">
        <f>SUM(M89:M92)</f>
        <v>0</v>
      </c>
    </row>
    <row r="89" spans="1:14" ht="25.5" hidden="1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0</v>
      </c>
      <c r="L89" s="196">
        <v>0</v>
      </c>
      <c r="M89" s="180">
        <f>K89+L89</f>
        <v>0</v>
      </c>
      <c r="N89" s="38">
        <v>121</v>
      </c>
    </row>
    <row r="90" spans="1:14" hidden="1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0</v>
      </c>
      <c r="L90" s="196">
        <v>0</v>
      </c>
      <c r="M90" s="180">
        <f>K90+L90</f>
        <v>0</v>
      </c>
      <c r="N90" s="38">
        <v>121</v>
      </c>
    </row>
    <row r="91" spans="1:14" hidden="1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hidden="1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hidden="1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0</v>
      </c>
      <c r="L93" s="176">
        <f>SUM(L94:L100)</f>
        <v>0</v>
      </c>
      <c r="M93" s="176">
        <f>SUM(M94:M100)</f>
        <v>0</v>
      </c>
      <c r="N93" s="172"/>
    </row>
    <row r="94" spans="1:14" hidden="1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hidden="1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0</v>
      </c>
      <c r="L95" s="196">
        <v>0</v>
      </c>
      <c r="M95" s="180">
        <f t="shared" si="36"/>
        <v>0</v>
      </c>
      <c r="N95" s="38">
        <v>121</v>
      </c>
    </row>
    <row r="96" spans="1:14" hidden="1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0</v>
      </c>
      <c r="L96" s="196">
        <v>0</v>
      </c>
      <c r="M96" s="180">
        <f t="shared" si="36"/>
        <v>0</v>
      </c>
      <c r="N96" s="38">
        <v>121</v>
      </c>
    </row>
    <row r="97" spans="1:14" hidden="1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hidden="1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0</v>
      </c>
      <c r="L98" s="196">
        <v>0</v>
      </c>
      <c r="M98" s="180">
        <f t="shared" si="36"/>
        <v>0</v>
      </c>
      <c r="N98" s="38">
        <v>121</v>
      </c>
    </row>
    <row r="99" spans="1:14" hidden="1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hidden="1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5.5" hidden="1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hidden="1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908331</v>
      </c>
      <c r="L104" s="188">
        <f>SUM(L105,L118,L126,L168,L189)</f>
        <v>177589</v>
      </c>
      <c r="M104" s="188">
        <f>SUM(M105,M118,M126,M168,M189)</f>
        <v>1085920</v>
      </c>
      <c r="N104" s="172"/>
    </row>
    <row r="105" spans="1:14" ht="38.25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10000</v>
      </c>
      <c r="L105" s="166">
        <f t="shared" ref="L105:M105" si="37">SUM(L107)</f>
        <v>0</v>
      </c>
      <c r="M105" s="166">
        <f t="shared" si="37"/>
        <v>10000</v>
      </c>
      <c r="N105" s="189"/>
    </row>
    <row r="106" spans="1:14" ht="25.5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10000</v>
      </c>
      <c r="L106" s="171">
        <f t="shared" si="38"/>
        <v>0</v>
      </c>
      <c r="M106" s="171">
        <f t="shared" si="38"/>
        <v>10000</v>
      </c>
      <c r="N106" s="172"/>
    </row>
    <row r="107" spans="1:14" ht="25.5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10000</v>
      </c>
      <c r="L107" s="176">
        <f t="shared" si="39"/>
        <v>0</v>
      </c>
      <c r="M107" s="176">
        <f t="shared" si="39"/>
        <v>10000</v>
      </c>
      <c r="N107" s="177"/>
    </row>
    <row r="108" spans="1:14" ht="25.5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10000</v>
      </c>
      <c r="L108" s="176">
        <f t="shared" ref="L108:M108" si="40">SUM(L109,L111)</f>
        <v>0</v>
      </c>
      <c r="M108" s="176">
        <f t="shared" si="40"/>
        <v>10000</v>
      </c>
      <c r="N108" s="178"/>
    </row>
    <row r="109" spans="1:14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10000</v>
      </c>
      <c r="L111" s="176">
        <f>SUM(L112:L116)</f>
        <v>0</v>
      </c>
      <c r="M111" s="176">
        <f>SUM(M112:M116)</f>
        <v>10000</v>
      </c>
      <c r="N111" s="172"/>
    </row>
    <row r="112" spans="1:14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10000</v>
      </c>
      <c r="L112" s="196">
        <v>0</v>
      </c>
      <c r="M112" s="180">
        <f>K112+L112</f>
        <v>10000</v>
      </c>
      <c r="N112" s="38">
        <v>122</v>
      </c>
    </row>
    <row r="113" spans="1:14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76000</v>
      </c>
      <c r="M118" s="182">
        <f>SUM(M120)</f>
        <v>76000</v>
      </c>
      <c r="N118" s="172"/>
    </row>
    <row r="119" spans="1:14" ht="25.5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76000</v>
      </c>
      <c r="M119" s="171">
        <f>SUMIF($F120:$F125,$G119,M120:M125)</f>
        <v>76000</v>
      </c>
      <c r="N119" s="172"/>
    </row>
    <row r="120" spans="1:14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76000</v>
      </c>
      <c r="M120" s="176">
        <f t="shared" si="42"/>
        <v>76000</v>
      </c>
    </row>
    <row r="121" spans="1:14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76000</v>
      </c>
      <c r="M121" s="176">
        <f t="shared" si="42"/>
        <v>76000</v>
      </c>
    </row>
    <row r="122" spans="1:14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76000</v>
      </c>
      <c r="M122" s="176">
        <f t="shared" si="46"/>
        <v>76000</v>
      </c>
      <c r="N122" s="172"/>
    </row>
    <row r="123" spans="1:14" ht="25.5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76000</v>
      </c>
      <c r="M123" s="180">
        <f>K123+L123</f>
        <v>76000</v>
      </c>
      <c r="N123" s="38">
        <v>122</v>
      </c>
    </row>
    <row r="124" spans="1:14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190500</v>
      </c>
      <c r="L126" s="182">
        <f>SUM(L128)</f>
        <v>-13380</v>
      </c>
      <c r="M126" s="182">
        <f>SUM(M128)</f>
        <v>177120</v>
      </c>
    </row>
    <row r="127" spans="1:14" ht="25.5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190500</v>
      </c>
      <c r="L127" s="171">
        <f t="shared" si="47"/>
        <v>-13380</v>
      </c>
      <c r="M127" s="171">
        <f>SUMIF($F128:$F167,$G127,M128:M167)</f>
        <v>177120</v>
      </c>
      <c r="N127" s="172"/>
    </row>
    <row r="128" spans="1:14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190500</v>
      </c>
      <c r="L128" s="176">
        <f t="shared" si="48"/>
        <v>-13380</v>
      </c>
      <c r="M128" s="176">
        <f t="shared" si="48"/>
        <v>177120</v>
      </c>
    </row>
    <row r="129" spans="1:14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190300</v>
      </c>
      <c r="L129" s="176">
        <f>SUM(L130,L134,L140,L150,L152)</f>
        <v>-16800</v>
      </c>
      <c r="M129" s="176">
        <f>SUM(M130,M134,M140,M150,M152)</f>
        <v>173500</v>
      </c>
      <c r="N129" s="172"/>
    </row>
    <row r="130" spans="1:14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20300</v>
      </c>
      <c r="L130" s="176">
        <f>SUM(L131:L133)</f>
        <v>1000</v>
      </c>
      <c r="M130" s="176">
        <f>SUM(M131:M133)</f>
        <v>21300</v>
      </c>
      <c r="N130" s="191"/>
    </row>
    <row r="131" spans="1:14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13300</v>
      </c>
      <c r="L131" s="196">
        <v>1000</v>
      </c>
      <c r="M131" s="180">
        <f>K131+L131</f>
        <v>14300</v>
      </c>
      <c r="N131" s="172">
        <v>122</v>
      </c>
    </row>
    <row r="132" spans="1:14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7000</v>
      </c>
      <c r="L132" s="196">
        <v>0</v>
      </c>
      <c r="M132" s="180">
        <f>K132+L132</f>
        <v>7000</v>
      </c>
      <c r="N132" s="172">
        <v>122</v>
      </c>
    </row>
    <row r="133" spans="1:14" ht="25.5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77300</v>
      </c>
      <c r="L134" s="176">
        <f>SUM(L135:L139)</f>
        <v>-14000</v>
      </c>
      <c r="M134" s="176">
        <f>SUM(M135:M139)</f>
        <v>63300</v>
      </c>
      <c r="N134" s="172"/>
    </row>
    <row r="135" spans="1:14" ht="25.5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70000</v>
      </c>
      <c r="L135" s="196">
        <v>-14000</v>
      </c>
      <c r="M135" s="180">
        <f>K135+L135</f>
        <v>56000</v>
      </c>
      <c r="N135" s="172">
        <v>122</v>
      </c>
    </row>
    <row r="136" spans="1:14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4500</v>
      </c>
      <c r="L137" s="196">
        <v>0</v>
      </c>
      <c r="M137" s="180">
        <f>K137+L137</f>
        <v>4500</v>
      </c>
      <c r="N137" s="172">
        <v>122</v>
      </c>
    </row>
    <row r="138" spans="1:14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2800</v>
      </c>
      <c r="L139" s="196">
        <v>0</v>
      </c>
      <c r="M139" s="180">
        <f>K139+L139</f>
        <v>2800</v>
      </c>
      <c r="N139" s="172">
        <v>122</v>
      </c>
    </row>
    <row r="140" spans="1:14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92300</v>
      </c>
      <c r="L140" s="176">
        <f>SUM(L141:L149)</f>
        <v>-8100</v>
      </c>
      <c r="M140" s="176">
        <f>SUM(M141:M149)</f>
        <v>84200</v>
      </c>
      <c r="N140" s="172"/>
    </row>
    <row r="141" spans="1:14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22000</v>
      </c>
      <c r="L141" s="196">
        <v>0</v>
      </c>
      <c r="M141" s="180">
        <f t="shared" ref="M141:M149" si="50">K141+L141</f>
        <v>22000</v>
      </c>
      <c r="N141" s="172">
        <v>122</v>
      </c>
    </row>
    <row r="142" spans="1:14" ht="25.5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2800</v>
      </c>
      <c r="L143" s="196">
        <v>700</v>
      </c>
      <c r="M143" s="180">
        <f t="shared" si="50"/>
        <v>3500</v>
      </c>
      <c r="N143" s="172">
        <v>122</v>
      </c>
    </row>
    <row r="144" spans="1:14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44000</v>
      </c>
      <c r="L144" s="196">
        <v>-3412.5</v>
      </c>
      <c r="M144" s="180">
        <f t="shared" si="50"/>
        <v>40587.5</v>
      </c>
      <c r="N144" s="172">
        <v>122</v>
      </c>
    </row>
    <row r="145" spans="1:14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1612.5</v>
      </c>
      <c r="M145" s="180">
        <f t="shared" si="50"/>
        <v>1612.5</v>
      </c>
      <c r="N145" s="172">
        <v>122</v>
      </c>
    </row>
    <row r="146" spans="1:14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17000</v>
      </c>
      <c r="L147" s="196">
        <v>-7000</v>
      </c>
      <c r="M147" s="180">
        <f t="shared" si="50"/>
        <v>10000</v>
      </c>
      <c r="N147" s="172">
        <v>122</v>
      </c>
    </row>
    <row r="148" spans="1:14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500</v>
      </c>
      <c r="L148" s="196">
        <v>0</v>
      </c>
      <c r="M148" s="180">
        <f t="shared" si="50"/>
        <v>500</v>
      </c>
      <c r="N148" s="172">
        <v>122</v>
      </c>
    </row>
    <row r="149" spans="1:14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6000</v>
      </c>
      <c r="L149" s="196">
        <v>0</v>
      </c>
      <c r="M149" s="180">
        <f t="shared" si="50"/>
        <v>6000</v>
      </c>
      <c r="N149" s="172">
        <v>122</v>
      </c>
    </row>
    <row r="150" spans="1:14" ht="25.5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400</v>
      </c>
      <c r="L152" s="176">
        <f>SUM(L153:L157)</f>
        <v>4300</v>
      </c>
      <c r="M152" s="176">
        <f>SUM(M153:M157)</f>
        <v>4700</v>
      </c>
    </row>
    <row r="153" spans="1:14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4300</v>
      </c>
      <c r="M156" s="180">
        <f>K156+L156</f>
        <v>4300</v>
      </c>
      <c r="N156" s="172">
        <v>122</v>
      </c>
    </row>
    <row r="157" spans="1:14" ht="25.5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400</v>
      </c>
      <c r="L157" s="196">
        <v>0</v>
      </c>
      <c r="M157" s="180">
        <f>K157+L157</f>
        <v>400</v>
      </c>
      <c r="N157" s="172">
        <v>122</v>
      </c>
    </row>
    <row r="158" spans="1:14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3420</v>
      </c>
      <c r="M158" s="176">
        <f>SUM(M159)</f>
        <v>3420</v>
      </c>
      <c r="N158" s="172"/>
    </row>
    <row r="159" spans="1:14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3420</v>
      </c>
      <c r="M159" s="176">
        <f>SUM(M160:M163)</f>
        <v>3420</v>
      </c>
      <c r="N159" s="172"/>
    </row>
    <row r="160" spans="1:14" ht="25.5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3420</v>
      </c>
      <c r="M162" s="180">
        <f>K162+L162</f>
        <v>3420</v>
      </c>
      <c r="N162" s="172">
        <v>122</v>
      </c>
    </row>
    <row r="163" spans="1:14" ht="25.5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200</v>
      </c>
      <c r="L164" s="176">
        <f>SUM(L165)</f>
        <v>0</v>
      </c>
      <c r="M164" s="176">
        <f>SUM(M165)</f>
        <v>200</v>
      </c>
      <c r="N164" s="172"/>
    </row>
    <row r="165" spans="1:14" ht="25.5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200</v>
      </c>
      <c r="L165" s="176">
        <f t="shared" si="54"/>
        <v>0</v>
      </c>
      <c r="M165" s="176">
        <f t="shared" si="54"/>
        <v>200</v>
      </c>
      <c r="N165" s="172"/>
    </row>
    <row r="166" spans="1:14" ht="25.5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200</v>
      </c>
      <c r="L166" s="196">
        <v>0</v>
      </c>
      <c r="M166" s="180">
        <f>K166+L166</f>
        <v>200</v>
      </c>
      <c r="N166" s="38">
        <v>122</v>
      </c>
    </row>
    <row r="167" spans="1:14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707831</v>
      </c>
      <c r="L168" s="166">
        <f>SUM(L171)</f>
        <v>114969</v>
      </c>
      <c r="M168" s="166">
        <f>SUM(M171)</f>
        <v>822800</v>
      </c>
    </row>
    <row r="169" spans="1:14" ht="25.5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707831</v>
      </c>
      <c r="L169" s="171">
        <f>SUMIF($F171:$F188,$G169,L171:L188)</f>
        <v>84969</v>
      </c>
      <c r="M169" s="171">
        <f>SUMIF($F171:$F188,$G169,M171:M188)</f>
        <v>792800</v>
      </c>
      <c r="N169" s="172"/>
    </row>
    <row r="170" spans="1:14" ht="38.25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30000</v>
      </c>
      <c r="M170" s="171">
        <f t="shared" si="59"/>
        <v>30000</v>
      </c>
      <c r="N170" s="172"/>
    </row>
    <row r="171" spans="1:14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707831</v>
      </c>
      <c r="L171" s="176">
        <f t="shared" si="60"/>
        <v>114969</v>
      </c>
      <c r="M171" s="176">
        <f t="shared" si="60"/>
        <v>822800</v>
      </c>
    </row>
    <row r="172" spans="1:14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707831</v>
      </c>
      <c r="L172" s="176">
        <f>SUM(L173,L175,L180,L186)</f>
        <v>114969</v>
      </c>
      <c r="M172" s="176">
        <f>SUM(M173,M175,M180,M186)</f>
        <v>822800</v>
      </c>
      <c r="N172" s="172"/>
    </row>
    <row r="173" spans="1:14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200000</v>
      </c>
      <c r="L173" s="176">
        <f>SUM(L174)</f>
        <v>20000</v>
      </c>
      <c r="M173" s="176">
        <f>SUM(M174)</f>
        <v>220000</v>
      </c>
      <c r="N173" s="172"/>
    </row>
    <row r="174" spans="1:14" ht="25.5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200000</v>
      </c>
      <c r="L174" s="196">
        <v>20000</v>
      </c>
      <c r="M174" s="180">
        <f>K174+L174</f>
        <v>220000</v>
      </c>
      <c r="N174" s="172">
        <v>122</v>
      </c>
    </row>
    <row r="175" spans="1:14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438311</v>
      </c>
      <c r="L175" s="176">
        <f>SUM(L176:L179)</f>
        <v>104569</v>
      </c>
      <c r="M175" s="176">
        <f>SUM(M176:M179)</f>
        <v>542880</v>
      </c>
      <c r="N175" s="172"/>
    </row>
    <row r="176" spans="1:14" ht="25.5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58311</v>
      </c>
      <c r="L177" s="196">
        <v>-10311</v>
      </c>
      <c r="M177" s="180">
        <f>K177+L177</f>
        <v>48000</v>
      </c>
      <c r="N177" s="172">
        <v>122</v>
      </c>
    </row>
    <row r="178" spans="1:14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380000</v>
      </c>
      <c r="L178" s="196">
        <v>84880</v>
      </c>
      <c r="M178" s="180">
        <f>K178+L178</f>
        <v>464880</v>
      </c>
      <c r="N178" s="172">
        <v>122</v>
      </c>
    </row>
    <row r="179" spans="1:14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30000</v>
      </c>
      <c r="M179" s="180">
        <f>K179+L179</f>
        <v>30000</v>
      </c>
      <c r="N179" s="230">
        <v>132</v>
      </c>
    </row>
    <row r="180" spans="1:14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69520</v>
      </c>
      <c r="L180" s="176">
        <f>SUM(L181:L185)</f>
        <v>-9600</v>
      </c>
      <c r="M180" s="176">
        <f>SUM(M181:M185)</f>
        <v>59920</v>
      </c>
      <c r="N180" s="172"/>
    </row>
    <row r="181" spans="1:14" ht="25.5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33600</v>
      </c>
      <c r="L181" s="196">
        <v>-9600</v>
      </c>
      <c r="M181" s="180">
        <f>K181+L181</f>
        <v>24000</v>
      </c>
      <c r="N181" s="172">
        <v>122</v>
      </c>
    </row>
    <row r="182" spans="1:14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25920</v>
      </c>
      <c r="L182" s="196">
        <v>0</v>
      </c>
      <c r="M182" s="180">
        <f>K182+L182</f>
        <v>25920</v>
      </c>
      <c r="N182" s="172">
        <v>122</v>
      </c>
    </row>
    <row r="183" spans="1:14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10000</v>
      </c>
      <c r="L184" s="196">
        <v>0</v>
      </c>
      <c r="M184" s="180">
        <f>K184+L184</f>
        <v>10000</v>
      </c>
      <c r="N184" s="172">
        <v>122</v>
      </c>
    </row>
    <row r="185" spans="1:14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/>
      <c r="L195" s="196">
        <v>0</v>
      </c>
      <c r="M195" s="180">
        <f>K195+L195</f>
        <v>0</v>
      </c>
      <c r="N195" s="172">
        <v>122</v>
      </c>
    </row>
    <row r="196" spans="1:14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/>
      <c r="L196" s="196">
        <v>0</v>
      </c>
      <c r="M196" s="180">
        <f>K196+L196</f>
        <v>0</v>
      </c>
      <c r="N196" s="172">
        <v>122</v>
      </c>
    </row>
    <row r="197" spans="1:14" ht="25.5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/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9306574</v>
      </c>
      <c r="L202" s="161">
        <f>SUM(L203,L576)</f>
        <v>2609600</v>
      </c>
      <c r="M202" s="161">
        <f t="shared" ref="M202" si="67">SUM(M203,M576)</f>
        <v>11916174</v>
      </c>
      <c r="N202" s="172"/>
    </row>
    <row r="203" spans="1:14" ht="25.5" hidden="1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SUM(K210,K482)</f>
        <v>0</v>
      </c>
      <c r="L203" s="182">
        <f t="shared" si="68"/>
        <v>0</v>
      </c>
      <c r="M203" s="182">
        <f t="shared" si="68"/>
        <v>0</v>
      </c>
      <c r="N203" s="172"/>
    </row>
    <row r="204" spans="1:14" ht="25.5" hidden="1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0</v>
      </c>
      <c r="L204" s="171">
        <f>SUMIF($F210:$F575,$G204,L210:L575)</f>
        <v>0</v>
      </c>
      <c r="M204" s="171">
        <f>SUMIF($F210:$F575,$G204,M210:M575)</f>
        <v>0</v>
      </c>
      <c r="N204" s="172"/>
    </row>
    <row r="205" spans="1:14" ht="25.5" hidden="1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0</v>
      </c>
      <c r="L205" s="171">
        <f>SUMIF($F210:$F575,$G205,L210:L575)</f>
        <v>0</v>
      </c>
      <c r="M205" s="171">
        <f t="shared" ref="M205" si="69">SUMIF($F210:$F575,$G205,M210:M575)</f>
        <v>0</v>
      </c>
      <c r="N205" s="172"/>
    </row>
    <row r="206" spans="1:14" hidden="1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0</v>
      </c>
      <c r="L206" s="171">
        <f>SUMIF($F210:$F575,$G206,L210:L575)</f>
        <v>0</v>
      </c>
      <c r="M206" s="171">
        <f t="shared" ref="M206" si="70">SUMIF($F210:$F575,$G206,M210:M575)</f>
        <v>0</v>
      </c>
      <c r="N206" s="172"/>
    </row>
    <row r="207" spans="1:14" hidden="1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0</v>
      </c>
      <c r="L207" s="171">
        <f>SUMIF($F210:$F575,$G207,L210:L575)</f>
        <v>0</v>
      </c>
      <c r="M207" s="171">
        <f t="shared" ref="M207" si="71">SUMIF($F210:$F575,$G207,M210:M575)</f>
        <v>0</v>
      </c>
      <c r="N207" s="172"/>
    </row>
    <row r="208" spans="1:14" ht="51" hidden="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2">SUMIF($F210:$F575,$G208,M210:M575)</f>
        <v>0</v>
      </c>
      <c r="N208" s="172"/>
    </row>
    <row r="209" spans="1:14" ht="25.5" hidden="1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3">SUMIF($F210:$F575,$G209,M210:M575)</f>
        <v>0</v>
      </c>
      <c r="N209" s="172"/>
    </row>
    <row r="210" spans="1:14" hidden="1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SUM(K211,K251,K419,K445,K460,K474)</f>
        <v>0</v>
      </c>
      <c r="L210" s="176">
        <f t="shared" si="74"/>
        <v>0</v>
      </c>
      <c r="M210" s="176">
        <f t="shared" si="74"/>
        <v>0</v>
      </c>
    </row>
    <row r="211" spans="1:14" hidden="1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0</v>
      </c>
      <c r="L211" s="176">
        <f>SUM(L212,L231,L238)</f>
        <v>0</v>
      </c>
      <c r="M211" s="176">
        <f t="shared" ref="M211" si="75">SUM(M212,M231,M238)</f>
        <v>0</v>
      </c>
      <c r="N211" s="172"/>
    </row>
    <row r="212" spans="1:14" hidden="1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0</v>
      </c>
      <c r="L212" s="176">
        <f>SUM(L213:L230)</f>
        <v>0</v>
      </c>
      <c r="M212" s="176">
        <f t="shared" ref="M212" si="76">SUM(M213:M230)</f>
        <v>0</v>
      </c>
      <c r="N212" s="172"/>
    </row>
    <row r="213" spans="1:14" hidden="1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hidden="1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hidden="1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0</v>
      </c>
      <c r="L215" s="196">
        <v>0</v>
      </c>
      <c r="M215" s="196">
        <f t="shared" si="77"/>
        <v>0</v>
      </c>
      <c r="N215" s="172">
        <v>5410</v>
      </c>
    </row>
    <row r="216" spans="1:14" hidden="1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hidden="1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hidden="1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hidden="1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hidden="1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hidden="1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0</v>
      </c>
      <c r="L221" s="196">
        <v>0</v>
      </c>
      <c r="M221" s="196">
        <f t="shared" si="77"/>
        <v>0</v>
      </c>
      <c r="N221" s="172">
        <v>5410</v>
      </c>
    </row>
    <row r="222" spans="1:14" hidden="1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hidden="1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hidden="1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hidden="1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hidden="1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hidden="1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0</v>
      </c>
      <c r="L227" s="196">
        <v>0</v>
      </c>
      <c r="M227" s="196">
        <f t="shared" si="77"/>
        <v>0</v>
      </c>
      <c r="N227" s="172">
        <v>5410</v>
      </c>
    </row>
    <row r="228" spans="1:14" hidden="1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hidden="1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hidden="1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hidden="1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0</v>
      </c>
      <c r="L231" s="176">
        <f>SUM(L232:L237)</f>
        <v>0</v>
      </c>
      <c r="M231" s="176">
        <f t="shared" ref="M231" si="80">SUM(M232:M237)</f>
        <v>0</v>
      </c>
      <c r="N231" s="172"/>
    </row>
    <row r="232" spans="1:14" hidden="1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hidden="1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hidden="1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0</v>
      </c>
      <c r="L234" s="196">
        <v>0</v>
      </c>
      <c r="M234" s="196">
        <f t="shared" si="81"/>
        <v>0</v>
      </c>
      <c r="N234" s="172">
        <v>5410</v>
      </c>
    </row>
    <row r="235" spans="1:14" hidden="1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hidden="1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hidden="1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hidden="1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0</v>
      </c>
      <c r="L238" s="176">
        <f>SUM(L239:L250)</f>
        <v>0</v>
      </c>
      <c r="M238" s="176">
        <f>SUM(M239:M250)</f>
        <v>0</v>
      </c>
      <c r="N238" s="172"/>
    </row>
    <row r="239" spans="1:14" hidden="1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hidden="1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hidden="1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0</v>
      </c>
      <c r="L241" s="196">
        <v>0</v>
      </c>
      <c r="M241" s="196">
        <f t="shared" si="83"/>
        <v>0</v>
      </c>
      <c r="N241" s="172">
        <v>5410</v>
      </c>
    </row>
    <row r="242" spans="1:14" hidden="1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hidden="1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hidden="1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hidden="1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hidden="1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hidden="1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0</v>
      </c>
      <c r="L247" s="196">
        <v>0</v>
      </c>
      <c r="M247" s="196">
        <f t="shared" si="83"/>
        <v>0</v>
      </c>
      <c r="N247" s="172">
        <v>5410</v>
      </c>
    </row>
    <row r="248" spans="1:14" hidden="1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hidden="1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hidden="1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hidden="1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0</v>
      </c>
      <c r="L251" s="176">
        <f>SUM(L252,L277,L314,L376,L369)</f>
        <v>0</v>
      </c>
      <c r="M251" s="176">
        <f t="shared" ref="M251" si="84">SUM(M252,M277,M314,M376,M369)</f>
        <v>0</v>
      </c>
      <c r="N251" s="172"/>
    </row>
    <row r="252" spans="1:14" hidden="1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0</v>
      </c>
      <c r="L252" s="176">
        <f>SUM(L253:L276)</f>
        <v>0</v>
      </c>
      <c r="M252" s="176">
        <f t="shared" ref="M252" si="85">SUM(M253:M276)</f>
        <v>0</v>
      </c>
      <c r="N252" s="172"/>
    </row>
    <row r="253" spans="1:14" hidden="1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0</v>
      </c>
      <c r="L253" s="196">
        <v>0</v>
      </c>
      <c r="M253" s="196">
        <f t="shared" ref="M253:M276" si="86">K253+L253</f>
        <v>0</v>
      </c>
      <c r="N253" s="172">
        <v>3210</v>
      </c>
    </row>
    <row r="254" spans="1:14" hidden="1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0</v>
      </c>
      <c r="L254" s="196">
        <v>0</v>
      </c>
      <c r="M254" s="196">
        <f t="shared" si="86"/>
        <v>0</v>
      </c>
      <c r="N254" s="172">
        <v>4910</v>
      </c>
    </row>
    <row r="255" spans="1:14" hidden="1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hidden="1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hidden="1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hidden="1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hidden="1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hidden="1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hidden="1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0</v>
      </c>
      <c r="L261" s="196">
        <v>0</v>
      </c>
      <c r="M261" s="196">
        <f t="shared" si="86"/>
        <v>0</v>
      </c>
      <c r="N261" s="172">
        <v>5410</v>
      </c>
    </row>
    <row r="262" spans="1:14" hidden="1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hidden="1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hidden="1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hidden="1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0</v>
      </c>
      <c r="L265" s="196">
        <v>0</v>
      </c>
      <c r="M265" s="196">
        <f t="shared" si="86"/>
        <v>0</v>
      </c>
      <c r="N265" s="172">
        <v>3210</v>
      </c>
    </row>
    <row r="266" spans="1:14" hidden="1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hidden="1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0</v>
      </c>
      <c r="L267" s="196">
        <v>0</v>
      </c>
      <c r="M267" s="196">
        <f t="shared" si="86"/>
        <v>0</v>
      </c>
      <c r="N267" s="172">
        <v>5410</v>
      </c>
    </row>
    <row r="268" spans="1:14" hidden="1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hidden="1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hidden="1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hidden="1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0</v>
      </c>
      <c r="L271" s="196">
        <v>0</v>
      </c>
      <c r="M271" s="196">
        <f t="shared" si="86"/>
        <v>0</v>
      </c>
      <c r="N271" s="172">
        <v>3210</v>
      </c>
    </row>
    <row r="272" spans="1:14" hidden="1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hidden="1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hidden="1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hidden="1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hidden="1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hidden="1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0</v>
      </c>
      <c r="L277" s="176">
        <f>SUM(L278:L313)</f>
        <v>0</v>
      </c>
      <c r="M277" s="176">
        <f t="shared" ref="M277" si="87">SUM(M278:M313)</f>
        <v>0</v>
      </c>
      <c r="N277" s="172"/>
    </row>
    <row r="278" spans="1:14" hidden="1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0</v>
      </c>
      <c r="L278" s="196">
        <v>0</v>
      </c>
      <c r="M278" s="196">
        <f t="shared" ref="M278:M313" si="88">K278+L278</f>
        <v>0</v>
      </c>
      <c r="N278" s="172">
        <v>3210</v>
      </c>
    </row>
    <row r="279" spans="1:14" hidden="1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hidden="1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0</v>
      </c>
      <c r="L280" s="196">
        <v>0</v>
      </c>
      <c r="M280" s="196">
        <f t="shared" si="88"/>
        <v>0</v>
      </c>
      <c r="N280" s="172">
        <v>5410</v>
      </c>
    </row>
    <row r="281" spans="1:14" hidden="1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hidden="1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hidden="1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hidden="1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0</v>
      </c>
      <c r="L284" s="196">
        <v>0</v>
      </c>
      <c r="M284" s="196">
        <f t="shared" si="88"/>
        <v>0</v>
      </c>
      <c r="N284" s="172">
        <v>3210</v>
      </c>
    </row>
    <row r="285" spans="1:14" hidden="1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hidden="1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0</v>
      </c>
      <c r="L286" s="196">
        <v>0</v>
      </c>
      <c r="M286" s="196">
        <f t="shared" si="88"/>
        <v>0</v>
      </c>
      <c r="N286" s="172">
        <v>5410</v>
      </c>
    </row>
    <row r="287" spans="1:14" hidden="1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hidden="1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hidden="1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hidden="1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hidden="1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hidden="1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hidden="1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hidden="1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hidden="1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hidden="1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0</v>
      </c>
      <c r="L296" s="196">
        <v>0</v>
      </c>
      <c r="M296" s="196">
        <f t="shared" si="88"/>
        <v>0</v>
      </c>
      <c r="N296" s="172">
        <v>3210</v>
      </c>
    </row>
    <row r="297" spans="1:14" hidden="1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hidden="1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hidden="1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hidden="1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hidden="1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hidden="1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0</v>
      </c>
      <c r="L302" s="196">
        <v>0</v>
      </c>
      <c r="M302" s="196">
        <f t="shared" si="88"/>
        <v>0</v>
      </c>
      <c r="N302" s="172">
        <v>3210</v>
      </c>
    </row>
    <row r="303" spans="1:14" hidden="1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hidden="1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0</v>
      </c>
      <c r="L304" s="196">
        <v>0</v>
      </c>
      <c r="M304" s="196">
        <f t="shared" si="88"/>
        <v>0</v>
      </c>
      <c r="N304" s="172">
        <v>5410</v>
      </c>
    </row>
    <row r="305" spans="1:14" hidden="1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hidden="1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hidden="1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hidden="1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hidden="1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hidden="1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hidden="1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hidden="1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hidden="1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hidden="1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0</v>
      </c>
      <c r="L314" s="176">
        <f>SUM(L315:L368)</f>
        <v>0</v>
      </c>
      <c r="M314" s="176">
        <f t="shared" ref="M314" si="90">SUM(M315:M368)</f>
        <v>0</v>
      </c>
      <c r="N314" s="172"/>
    </row>
    <row r="315" spans="1:14" hidden="1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0</v>
      </c>
      <c r="L315" s="196">
        <v>0</v>
      </c>
      <c r="M315" s="196">
        <f t="shared" ref="M315:M346" si="91">K315+L315</f>
        <v>0</v>
      </c>
      <c r="N315" s="172">
        <v>3210</v>
      </c>
    </row>
    <row r="316" spans="1:14" hidden="1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hidden="1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hidden="1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hidden="1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hidden="1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hidden="1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0</v>
      </c>
      <c r="L321" s="196">
        <v>0</v>
      </c>
      <c r="M321" s="196">
        <f t="shared" si="91"/>
        <v>0</v>
      </c>
      <c r="N321" s="172">
        <v>3210</v>
      </c>
    </row>
    <row r="322" spans="1:14" hidden="1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hidden="1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hidden="1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hidden="1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hidden="1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hidden="1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hidden="1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hidden="1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hidden="1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hidden="1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hidden="1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hidden="1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0</v>
      </c>
      <c r="L333" s="196">
        <v>0</v>
      </c>
      <c r="M333" s="196">
        <f t="shared" si="91"/>
        <v>0</v>
      </c>
      <c r="N333" s="172">
        <v>3210</v>
      </c>
    </row>
    <row r="334" spans="1:14" hidden="1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hidden="1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hidden="1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hidden="1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hidden="1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hidden="1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hidden="1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hidden="1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hidden="1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hidden="1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hidden="1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hidden="1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hidden="1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hidden="1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>
        <v>0</v>
      </c>
      <c r="L347" s="196">
        <v>0</v>
      </c>
      <c r="M347" s="196">
        <f t="shared" ref="M347:M368" si="95">K347+L347</f>
        <v>0</v>
      </c>
      <c r="N347" s="172">
        <v>5410</v>
      </c>
    </row>
    <row r="348" spans="1:14" hidden="1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hidden="1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hidden="1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hidden="1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0</v>
      </c>
      <c r="L351" s="196">
        <v>0</v>
      </c>
      <c r="M351" s="196">
        <f t="shared" si="95"/>
        <v>0</v>
      </c>
      <c r="N351" s="172">
        <v>3210</v>
      </c>
    </row>
    <row r="352" spans="1:14" hidden="1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hidden="1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hidden="1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hidden="1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hidden="1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hidden="1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0</v>
      </c>
      <c r="L357" s="196">
        <v>0</v>
      </c>
      <c r="M357" s="196">
        <f t="shared" si="95"/>
        <v>0</v>
      </c>
      <c r="N357" s="172">
        <v>3210</v>
      </c>
    </row>
    <row r="358" spans="1:14" hidden="1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hidden="1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hidden="1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hidden="1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hidden="1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hidden="1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0</v>
      </c>
      <c r="L363" s="196">
        <v>0</v>
      </c>
      <c r="M363" s="196">
        <f t="shared" si="95"/>
        <v>0</v>
      </c>
      <c r="N363" s="172">
        <v>3210</v>
      </c>
    </row>
    <row r="364" spans="1:14" hidden="1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hidden="1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hidden="1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hidden="1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hidden="1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hidden="1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hidden="1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hidden="1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hidden="1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hidden="1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hidden="1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hidden="1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hidden="1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0</v>
      </c>
      <c r="L376" s="176">
        <f t="shared" ref="L376:M376" si="101">SUM(L377:L418)</f>
        <v>0</v>
      </c>
      <c r="M376" s="176">
        <f t="shared" si="101"/>
        <v>0</v>
      </c>
      <c r="N376" s="172"/>
    </row>
    <row r="377" spans="1:14" hidden="1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hidden="1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hidden="1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hidden="1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hidden="1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hidden="1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hidden="1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hidden="1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hidden="1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hidden="1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hidden="1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hidden="1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hidden="1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0</v>
      </c>
      <c r="L389" s="196">
        <v>0</v>
      </c>
      <c r="M389" s="196">
        <f t="shared" si="102"/>
        <v>0</v>
      </c>
      <c r="N389" s="172">
        <v>3210</v>
      </c>
    </row>
    <row r="390" spans="1:14" hidden="1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hidden="1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hidden="1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hidden="1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hidden="1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hidden="1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58" si="103">IF(H395&gt;0,LEFT(E395,3),"  ")</f>
        <v xml:space="preserve">  </v>
      </c>
      <c r="D395" s="35" t="str">
        <f t="shared" ref="D395:D458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0</v>
      </c>
      <c r="L395" s="196">
        <v>0</v>
      </c>
      <c r="M395" s="196">
        <f t="shared" si="102"/>
        <v>0</v>
      </c>
      <c r="N395" s="172">
        <v>3210</v>
      </c>
    </row>
    <row r="396" spans="1:14" hidden="1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hidden="1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hidden="1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hidden="1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hidden="1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hidden="1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0</v>
      </c>
      <c r="L401" s="196">
        <v>0</v>
      </c>
      <c r="M401" s="196">
        <f t="shared" si="102"/>
        <v>0</v>
      </c>
      <c r="N401" s="172">
        <v>3210</v>
      </c>
    </row>
    <row r="402" spans="1:14" hidden="1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hidden="1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0</v>
      </c>
      <c r="L403" s="196">
        <v>0</v>
      </c>
      <c r="M403" s="196">
        <f t="shared" si="102"/>
        <v>0</v>
      </c>
      <c r="N403" s="172">
        <v>5410</v>
      </c>
    </row>
    <row r="404" spans="1:14" hidden="1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hidden="1" x14ac:dyDescent="0.25">
      <c r="A405" s="27">
        <f t="shared" si="98"/>
        <v>3295</v>
      </c>
      <c r="B405" s="28" t="str">
        <f t="shared" ref="B405:B518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hidden="1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hidden="1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hidden="1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hidden="1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0</v>
      </c>
      <c r="L409" s="196">
        <v>0</v>
      </c>
      <c r="M409" s="196">
        <f t="shared" si="102"/>
        <v>0</v>
      </c>
      <c r="N409" s="172">
        <v>5410</v>
      </c>
    </row>
    <row r="410" spans="1:14" hidden="1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hidden="1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hidden="1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hidden="1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0</v>
      </c>
      <c r="L413" s="196">
        <v>0</v>
      </c>
      <c r="M413" s="196">
        <f t="shared" si="102"/>
        <v>0</v>
      </c>
      <c r="N413" s="172">
        <v>3210</v>
      </c>
    </row>
    <row r="414" spans="1:14" hidden="1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0</v>
      </c>
      <c r="L414" s="196">
        <v>0</v>
      </c>
      <c r="M414" s="196">
        <f t="shared" si="102"/>
        <v>0</v>
      </c>
      <c r="N414" s="172">
        <v>4910</v>
      </c>
    </row>
    <row r="415" spans="1:14" hidden="1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hidden="1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hidden="1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hidden="1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hidden="1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0</v>
      </c>
      <c r="L419" s="176">
        <f>SUM(L420)</f>
        <v>0</v>
      </c>
      <c r="M419" s="176">
        <f t="shared" ref="M419" si="106">SUM(M420)</f>
        <v>0</v>
      </c>
      <c r="N419" s="172"/>
    </row>
    <row r="420" spans="1:14" hidden="1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0</v>
      </c>
      <c r="L420" s="176">
        <f t="shared" ref="L420:M420" si="108">SUM(L421:L444)</f>
        <v>0</v>
      </c>
      <c r="M420" s="176">
        <f t="shared" si="108"/>
        <v>0</v>
      </c>
      <c r="N420" s="172"/>
    </row>
    <row r="421" spans="1:14" hidden="1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0</v>
      </c>
      <c r="L421" s="196">
        <v>0</v>
      </c>
      <c r="M421" s="196">
        <f t="shared" ref="M421:M444" si="109">K421+L421</f>
        <v>0</v>
      </c>
      <c r="N421" s="172">
        <v>3210</v>
      </c>
    </row>
    <row r="422" spans="1:14" hidden="1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hidden="1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hidden="1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hidden="1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hidden="1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hidden="1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hidden="1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hidden="1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hidden="1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hidden="1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hidden="1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hidden="1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hidden="1" x14ac:dyDescent="0.25">
      <c r="A434" s="27">
        <f t="shared" ref="A434:A497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hidden="1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0</v>
      </c>
      <c r="L435" s="196">
        <v>0</v>
      </c>
      <c r="M435" s="196">
        <f t="shared" si="109"/>
        <v>0</v>
      </c>
      <c r="N435" s="172">
        <v>5410</v>
      </c>
    </row>
    <row r="436" spans="1:14" hidden="1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hidden="1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hidden="1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hidden="1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hidden="1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hidden="1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hidden="1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hidden="1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hidden="1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hidden="1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11">SUM(K446,K453)</f>
        <v>0</v>
      </c>
      <c r="L445" s="176">
        <f t="shared" si="111"/>
        <v>0</v>
      </c>
      <c r="M445" s="176">
        <f t="shared" si="111"/>
        <v>0</v>
      </c>
      <c r="N445" s="172"/>
    </row>
    <row r="446" spans="1:14" ht="25.5" hidden="1" x14ac:dyDescent="0.25">
      <c r="A446" s="27">
        <f t="shared" si="110"/>
        <v>368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12">SUM(K447:K452)</f>
        <v>0</v>
      </c>
      <c r="L446" s="176">
        <f t="shared" si="112"/>
        <v>0</v>
      </c>
      <c r="M446" s="176">
        <f t="shared" si="112"/>
        <v>0</v>
      </c>
      <c r="N446" s="172"/>
    </row>
    <row r="447" spans="1:14" hidden="1" x14ac:dyDescent="0.25">
      <c r="A447" s="27">
        <f t="shared" si="110"/>
        <v>3681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13">K447+L447</f>
        <v>0</v>
      </c>
      <c r="N447" s="172">
        <v>3210</v>
      </c>
    </row>
    <row r="448" spans="1:14" hidden="1" x14ac:dyDescent="0.25">
      <c r="A448" s="27">
        <f t="shared" si="110"/>
        <v>3681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13"/>
        <v>0</v>
      </c>
      <c r="N448" s="172">
        <v>4910</v>
      </c>
    </row>
    <row r="449" spans="1:14" hidden="1" x14ac:dyDescent="0.25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13"/>
        <v>0</v>
      </c>
      <c r="N449" s="172">
        <v>5410</v>
      </c>
    </row>
    <row r="450" spans="1:14" hidden="1" x14ac:dyDescent="0.25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13"/>
        <v>0</v>
      </c>
      <c r="N450" s="172">
        <v>6210</v>
      </c>
    </row>
    <row r="451" spans="1:14" hidden="1" x14ac:dyDescent="0.25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13"/>
        <v>0</v>
      </c>
      <c r="N451" s="172">
        <v>7210</v>
      </c>
    </row>
    <row r="452" spans="1:14" hidden="1" x14ac:dyDescent="0.25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13"/>
        <v>0</v>
      </c>
      <c r="N452" s="172">
        <v>8210</v>
      </c>
    </row>
    <row r="453" spans="1:14" ht="25.5" hidden="1" x14ac:dyDescent="0.25">
      <c r="A453" s="27">
        <f t="shared" si="110"/>
        <v>369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" si="114">SUM(K454:K459)</f>
        <v>0</v>
      </c>
      <c r="L453" s="176">
        <f t="shared" ref="L453:M453" si="115">SUM(L454:L459)</f>
        <v>0</v>
      </c>
      <c r="M453" s="176">
        <f t="shared" si="115"/>
        <v>0</v>
      </c>
      <c r="N453" s="172"/>
    </row>
    <row r="454" spans="1:14" hidden="1" x14ac:dyDescent="0.25">
      <c r="A454" s="27">
        <f t="shared" si="110"/>
        <v>3694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6">K454+L454</f>
        <v>0</v>
      </c>
      <c r="N454" s="172">
        <v>3210</v>
      </c>
    </row>
    <row r="455" spans="1:14" hidden="1" x14ac:dyDescent="0.25">
      <c r="A455" s="27">
        <f t="shared" si="110"/>
        <v>3694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6"/>
        <v>0</v>
      </c>
      <c r="N455" s="172">
        <v>4910</v>
      </c>
    </row>
    <row r="456" spans="1:14" hidden="1" x14ac:dyDescent="0.25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6"/>
        <v>0</v>
      </c>
      <c r="N456" s="172">
        <v>5410</v>
      </c>
    </row>
    <row r="457" spans="1:14" hidden="1" x14ac:dyDescent="0.25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6"/>
        <v>0</v>
      </c>
      <c r="N457" s="172">
        <v>6210</v>
      </c>
    </row>
    <row r="458" spans="1:14" hidden="1" x14ac:dyDescent="0.25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6"/>
        <v>0</v>
      </c>
      <c r="N458" s="172">
        <v>7210</v>
      </c>
    </row>
    <row r="459" spans="1:14" hidden="1" x14ac:dyDescent="0.25">
      <c r="A459" s="27">
        <f t="shared" si="110"/>
        <v>3694</v>
      </c>
      <c r="B459" s="28" t="str">
        <f t="shared" si="105"/>
        <v xml:space="preserve"> </v>
      </c>
      <c r="C459" s="35" t="str">
        <f t="shared" ref="C459:C522" si="117">IF(H459&gt;0,LEFT(E459,3),"  ")</f>
        <v xml:space="preserve">  </v>
      </c>
      <c r="D459" s="35" t="str">
        <f t="shared" ref="D459:D522" si="118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6"/>
        <v>0</v>
      </c>
      <c r="N459" s="172">
        <v>8210</v>
      </c>
    </row>
    <row r="460" spans="1:14" ht="25.5" hidden="1" x14ac:dyDescent="0.25">
      <c r="A460" s="27">
        <f t="shared" si="110"/>
        <v>37</v>
      </c>
      <c r="B460" s="28" t="str">
        <f t="shared" si="105"/>
        <v xml:space="preserve"> </v>
      </c>
      <c r="C460" s="35" t="str">
        <f t="shared" si="117"/>
        <v xml:space="preserve">  </v>
      </c>
      <c r="D460" s="35" t="str">
        <f t="shared" si="118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0</v>
      </c>
      <c r="L460" s="176">
        <f>SUM(L461)</f>
        <v>0</v>
      </c>
      <c r="M460" s="176">
        <f t="shared" ref="M460" si="119">SUM(M461)</f>
        <v>0</v>
      </c>
      <c r="N460" s="172"/>
    </row>
    <row r="461" spans="1:14" ht="25.5" hidden="1" x14ac:dyDescent="0.25">
      <c r="A461" s="27">
        <f t="shared" si="110"/>
        <v>372</v>
      </c>
      <c r="B461" s="28" t="str">
        <f t="shared" si="105"/>
        <v xml:space="preserve"> </v>
      </c>
      <c r="C461" s="35" t="str">
        <f t="shared" si="117"/>
        <v xml:space="preserve">  </v>
      </c>
      <c r="D461" s="35" t="str">
        <f t="shared" si="118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" si="120">SUM(K462:K473)</f>
        <v>0</v>
      </c>
      <c r="L461" s="176">
        <f t="shared" ref="L461:M461" si="121">SUM(L462:L473)</f>
        <v>0</v>
      </c>
      <c r="M461" s="176">
        <f t="shared" si="121"/>
        <v>0</v>
      </c>
      <c r="N461" s="172"/>
    </row>
    <row r="462" spans="1:14" hidden="1" x14ac:dyDescent="0.25">
      <c r="A462" s="27">
        <f t="shared" si="110"/>
        <v>3722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22">K462+L462</f>
        <v>0</v>
      </c>
      <c r="N462" s="172">
        <v>3210</v>
      </c>
    </row>
    <row r="463" spans="1:14" hidden="1" x14ac:dyDescent="0.25">
      <c r="A463" s="27">
        <f t="shared" si="110"/>
        <v>3722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22"/>
        <v>0</v>
      </c>
      <c r="N463" s="172">
        <v>4910</v>
      </c>
    </row>
    <row r="464" spans="1:14" hidden="1" x14ac:dyDescent="0.25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0</v>
      </c>
      <c r="L464" s="196">
        <v>0</v>
      </c>
      <c r="M464" s="196">
        <f t="shared" si="122"/>
        <v>0</v>
      </c>
      <c r="N464" s="172">
        <v>5410</v>
      </c>
    </row>
    <row r="465" spans="1:14" hidden="1" x14ac:dyDescent="0.25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22"/>
        <v>0</v>
      </c>
      <c r="N465" s="172">
        <v>6210</v>
      </c>
    </row>
    <row r="466" spans="1:14" hidden="1" x14ac:dyDescent="0.25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22"/>
        <v>0</v>
      </c>
      <c r="N466" s="172">
        <v>7210</v>
      </c>
    </row>
    <row r="467" spans="1:14" hidden="1" x14ac:dyDescent="0.25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22"/>
        <v>0</v>
      </c>
      <c r="N467" s="172">
        <v>8210</v>
      </c>
    </row>
    <row r="468" spans="1:14" hidden="1" x14ac:dyDescent="0.25">
      <c r="A468" s="27">
        <f t="shared" si="110"/>
        <v>3723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22"/>
        <v>0</v>
      </c>
      <c r="N468" s="172">
        <v>3210</v>
      </c>
    </row>
    <row r="469" spans="1:14" hidden="1" x14ac:dyDescent="0.25">
      <c r="A469" s="27">
        <f t="shared" si="110"/>
        <v>3723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22"/>
        <v>0</v>
      </c>
      <c r="N469" s="172">
        <v>4910</v>
      </c>
    </row>
    <row r="470" spans="1:14" hidden="1" x14ac:dyDescent="0.25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22"/>
        <v>0</v>
      </c>
      <c r="N470" s="172">
        <v>5410</v>
      </c>
    </row>
    <row r="471" spans="1:14" hidden="1" x14ac:dyDescent="0.25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22"/>
        <v>0</v>
      </c>
      <c r="N471" s="172">
        <v>6210</v>
      </c>
    </row>
    <row r="472" spans="1:14" hidden="1" x14ac:dyDescent="0.25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22"/>
        <v>0</v>
      </c>
      <c r="N472" s="172">
        <v>7210</v>
      </c>
    </row>
    <row r="473" spans="1:14" hidden="1" x14ac:dyDescent="0.25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22"/>
        <v>0</v>
      </c>
      <c r="N473" s="172">
        <v>8210</v>
      </c>
    </row>
    <row r="474" spans="1:14" hidden="1" x14ac:dyDescent="0.25">
      <c r="A474" s="27">
        <f t="shared" si="110"/>
        <v>38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0</v>
      </c>
      <c r="L474" s="176">
        <f>SUM(L475)</f>
        <v>0</v>
      </c>
      <c r="M474" s="176">
        <f t="shared" ref="M474" si="123">SUM(M475)</f>
        <v>0</v>
      </c>
      <c r="N474" s="172"/>
    </row>
    <row r="475" spans="1:14" hidden="1" x14ac:dyDescent="0.25">
      <c r="A475" s="27">
        <f t="shared" si="110"/>
        <v>381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" si="124">SUM(K476:K481)</f>
        <v>0</v>
      </c>
      <c r="L475" s="176">
        <f t="shared" ref="L475:M475" si="125">SUM(L476:L481)</f>
        <v>0</v>
      </c>
      <c r="M475" s="176">
        <f t="shared" si="125"/>
        <v>0</v>
      </c>
      <c r="N475" s="172"/>
    </row>
    <row r="476" spans="1:14" hidden="1" x14ac:dyDescent="0.25">
      <c r="A476" s="27">
        <f t="shared" si="110"/>
        <v>3811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26">K476+L476</f>
        <v>0</v>
      </c>
      <c r="N476" s="172">
        <v>3210</v>
      </c>
    </row>
    <row r="477" spans="1:14" hidden="1" x14ac:dyDescent="0.25">
      <c r="A477" s="27">
        <f t="shared" si="110"/>
        <v>3811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26"/>
        <v>0</v>
      </c>
      <c r="N477" s="172">
        <v>4910</v>
      </c>
    </row>
    <row r="478" spans="1:14" hidden="1" x14ac:dyDescent="0.25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26"/>
        <v>0</v>
      </c>
      <c r="N478" s="172">
        <v>5410</v>
      </c>
    </row>
    <row r="479" spans="1:14" hidden="1" x14ac:dyDescent="0.25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0</v>
      </c>
      <c r="L479" s="196">
        <v>0</v>
      </c>
      <c r="M479" s="196">
        <f t="shared" si="126"/>
        <v>0</v>
      </c>
      <c r="N479" s="172">
        <v>6210</v>
      </c>
    </row>
    <row r="480" spans="1:14" hidden="1" x14ac:dyDescent="0.25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26"/>
        <v>0</v>
      </c>
      <c r="N480" s="172">
        <v>7210</v>
      </c>
    </row>
    <row r="481" spans="1:14" hidden="1" x14ac:dyDescent="0.25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26"/>
        <v>0</v>
      </c>
      <c r="N481" s="172">
        <v>8210</v>
      </c>
    </row>
    <row r="482" spans="1:14" ht="25.5" hidden="1" x14ac:dyDescent="0.25">
      <c r="A482" s="27">
        <f t="shared" si="110"/>
        <v>4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0</v>
      </c>
      <c r="L482" s="176">
        <f>SUM(L483,L491)</f>
        <v>0</v>
      </c>
      <c r="M482" s="176">
        <f t="shared" ref="M482" si="127">SUM(M483,M491)</f>
        <v>0</v>
      </c>
      <c r="N482" s="172"/>
    </row>
    <row r="483" spans="1:14" ht="25.5" hidden="1" x14ac:dyDescent="0.25">
      <c r="A483" s="27">
        <f t="shared" si="110"/>
        <v>41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0</v>
      </c>
      <c r="L483" s="176">
        <f>SUM(L484)</f>
        <v>0</v>
      </c>
      <c r="M483" s="176">
        <f t="shared" ref="M483" si="128">SUM(M484)</f>
        <v>0</v>
      </c>
      <c r="N483" s="172"/>
    </row>
    <row r="484" spans="1:14" hidden="1" x14ac:dyDescent="0.25">
      <c r="A484" s="27">
        <f t="shared" si="110"/>
        <v>412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" si="129">SUM(K485:K490)</f>
        <v>0</v>
      </c>
      <c r="L484" s="176">
        <f t="shared" ref="L484:M484" si="130">SUM(L485:L490)</f>
        <v>0</v>
      </c>
      <c r="M484" s="176">
        <f t="shared" si="130"/>
        <v>0</v>
      </c>
      <c r="N484" s="172"/>
    </row>
    <row r="485" spans="1:14" hidden="1" x14ac:dyDescent="0.25">
      <c r="A485" s="27">
        <f t="shared" si="110"/>
        <v>4123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31">K485+L485</f>
        <v>0</v>
      </c>
      <c r="N485" s="172">
        <v>3210</v>
      </c>
    </row>
    <row r="486" spans="1:14" hidden="1" x14ac:dyDescent="0.25">
      <c r="A486" s="27">
        <f t="shared" si="110"/>
        <v>4123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31"/>
        <v>0</v>
      </c>
      <c r="N486" s="172">
        <v>4910</v>
      </c>
    </row>
    <row r="487" spans="1:14" hidden="1" x14ac:dyDescent="0.25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0</v>
      </c>
      <c r="L487" s="196">
        <v>0</v>
      </c>
      <c r="M487" s="196">
        <f t="shared" si="131"/>
        <v>0</v>
      </c>
      <c r="N487" s="172">
        <v>5410</v>
      </c>
    </row>
    <row r="488" spans="1:14" hidden="1" x14ac:dyDescent="0.25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31"/>
        <v>0</v>
      </c>
      <c r="N488" s="172">
        <v>6210</v>
      </c>
    </row>
    <row r="489" spans="1:14" hidden="1" x14ac:dyDescent="0.25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31"/>
        <v>0</v>
      </c>
      <c r="N489" s="172">
        <v>7210</v>
      </c>
    </row>
    <row r="490" spans="1:14" hidden="1" x14ac:dyDescent="0.25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31"/>
        <v>0</v>
      </c>
      <c r="N490" s="172">
        <v>8210</v>
      </c>
    </row>
    <row r="491" spans="1:14" ht="25.5" hidden="1" x14ac:dyDescent="0.25">
      <c r="A491" s="27">
        <f t="shared" si="110"/>
        <v>42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32">SUM(K492,K505,K548,K555,K568)</f>
        <v>0</v>
      </c>
      <c r="L491" s="176">
        <f t="shared" si="132"/>
        <v>0</v>
      </c>
      <c r="M491" s="176">
        <f t="shared" si="132"/>
        <v>0</v>
      </c>
      <c r="N491" s="172"/>
    </row>
    <row r="492" spans="1:14" hidden="1" x14ac:dyDescent="0.25">
      <c r="A492" s="27">
        <f t="shared" si="110"/>
        <v>421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33">SUM(K493:K504)</f>
        <v>0</v>
      </c>
      <c r="L492" s="176">
        <f t="shared" si="133"/>
        <v>0</v>
      </c>
      <c r="M492" s="176">
        <f t="shared" si="133"/>
        <v>0</v>
      </c>
      <c r="N492" s="172"/>
    </row>
    <row r="493" spans="1:14" hidden="1" x14ac:dyDescent="0.25">
      <c r="A493" s="27">
        <f t="shared" si="110"/>
        <v>4212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0</v>
      </c>
      <c r="M493" s="196">
        <f t="shared" ref="M493:M504" si="134">K493+L493</f>
        <v>0</v>
      </c>
      <c r="N493" s="172">
        <v>3210</v>
      </c>
    </row>
    <row r="494" spans="1:14" hidden="1" x14ac:dyDescent="0.25">
      <c r="A494" s="27">
        <f t="shared" si="110"/>
        <v>4212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0</v>
      </c>
      <c r="M494" s="196">
        <f t="shared" si="134"/>
        <v>0</v>
      </c>
      <c r="N494" s="172">
        <v>4910</v>
      </c>
    </row>
    <row r="495" spans="1:14" hidden="1" x14ac:dyDescent="0.25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0</v>
      </c>
      <c r="M495" s="196">
        <f t="shared" si="134"/>
        <v>0</v>
      </c>
      <c r="N495" s="172">
        <v>5410</v>
      </c>
    </row>
    <row r="496" spans="1:14" hidden="1" x14ac:dyDescent="0.25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34"/>
        <v>0</v>
      </c>
      <c r="N496" s="172">
        <v>6210</v>
      </c>
    </row>
    <row r="497" spans="1:14" hidden="1" x14ac:dyDescent="0.25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34"/>
        <v>0</v>
      </c>
      <c r="N497" s="172">
        <v>7210</v>
      </c>
    </row>
    <row r="498" spans="1:14" hidden="1" x14ac:dyDescent="0.25">
      <c r="A498" s="27">
        <f t="shared" ref="A498:A551" si="135">G498</f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34"/>
        <v>0</v>
      </c>
      <c r="N498" s="172">
        <v>8210</v>
      </c>
    </row>
    <row r="499" spans="1:14" hidden="1" x14ac:dyDescent="0.25">
      <c r="A499" s="27">
        <f t="shared" si="135"/>
        <v>4214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34"/>
        <v>0</v>
      </c>
      <c r="N499" s="172">
        <v>3210</v>
      </c>
    </row>
    <row r="500" spans="1:14" hidden="1" x14ac:dyDescent="0.25">
      <c r="A500" s="27">
        <f t="shared" si="135"/>
        <v>4214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34"/>
        <v>0</v>
      </c>
      <c r="N500" s="172">
        <v>4910</v>
      </c>
    </row>
    <row r="501" spans="1:14" hidden="1" x14ac:dyDescent="0.25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34"/>
        <v>0</v>
      </c>
      <c r="N501" s="172">
        <v>5410</v>
      </c>
    </row>
    <row r="502" spans="1:14" hidden="1" x14ac:dyDescent="0.25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34"/>
        <v>0</v>
      </c>
      <c r="N502" s="172">
        <v>6210</v>
      </c>
    </row>
    <row r="503" spans="1:14" hidden="1" x14ac:dyDescent="0.25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34"/>
        <v>0</v>
      </c>
      <c r="N503" s="172">
        <v>7210</v>
      </c>
    </row>
    <row r="504" spans="1:14" hidden="1" x14ac:dyDescent="0.25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34"/>
        <v>0</v>
      </c>
      <c r="N504" s="172">
        <v>8210</v>
      </c>
    </row>
    <row r="505" spans="1:14" hidden="1" x14ac:dyDescent="0.25">
      <c r="A505" s="27">
        <f t="shared" si="135"/>
        <v>422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" si="136">SUM(K506:K547)</f>
        <v>0</v>
      </c>
      <c r="L505" s="176">
        <f t="shared" ref="L505:M505" si="137">SUM(L506:L547)</f>
        <v>0</v>
      </c>
      <c r="M505" s="176">
        <f t="shared" si="137"/>
        <v>0</v>
      </c>
      <c r="N505" s="172"/>
    </row>
    <row r="506" spans="1:14" hidden="1" x14ac:dyDescent="0.25">
      <c r="A506" s="27">
        <f t="shared" si="135"/>
        <v>4221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0</v>
      </c>
      <c r="L506" s="196">
        <v>0</v>
      </c>
      <c r="M506" s="196">
        <f t="shared" ref="M506:M547" si="138">K506+L506</f>
        <v>0</v>
      </c>
      <c r="N506" s="172">
        <v>3210</v>
      </c>
    </row>
    <row r="507" spans="1:14" hidden="1" x14ac:dyDescent="0.25">
      <c r="A507" s="27">
        <f t="shared" si="135"/>
        <v>4221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38"/>
        <v>0</v>
      </c>
      <c r="N507" s="172">
        <v>4910</v>
      </c>
    </row>
    <row r="508" spans="1:14" hidden="1" x14ac:dyDescent="0.25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0</v>
      </c>
      <c r="L508" s="196">
        <v>0</v>
      </c>
      <c r="M508" s="196">
        <f t="shared" si="138"/>
        <v>0</v>
      </c>
      <c r="N508" s="172">
        <v>5410</v>
      </c>
    </row>
    <row r="509" spans="1:14" hidden="1" x14ac:dyDescent="0.25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38"/>
        <v>0</v>
      </c>
      <c r="N509" s="172">
        <v>6210</v>
      </c>
    </row>
    <row r="510" spans="1:14" hidden="1" x14ac:dyDescent="0.25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38"/>
        <v>0</v>
      </c>
      <c r="N510" s="172">
        <v>7210</v>
      </c>
    </row>
    <row r="511" spans="1:14" hidden="1" x14ac:dyDescent="0.25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38"/>
        <v>0</v>
      </c>
      <c r="N511" s="172">
        <v>8210</v>
      </c>
    </row>
    <row r="512" spans="1:14" hidden="1" x14ac:dyDescent="0.25">
      <c r="A512" s="27">
        <f t="shared" si="135"/>
        <v>4222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0</v>
      </c>
      <c r="L512" s="196">
        <v>0</v>
      </c>
      <c r="M512" s="196">
        <f t="shared" si="138"/>
        <v>0</v>
      </c>
      <c r="N512" s="172">
        <v>3210</v>
      </c>
    </row>
    <row r="513" spans="1:14" hidden="1" x14ac:dyDescent="0.25">
      <c r="A513" s="27">
        <f t="shared" si="135"/>
        <v>4222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38"/>
        <v>0</v>
      </c>
      <c r="N513" s="172">
        <v>4910</v>
      </c>
    </row>
    <row r="514" spans="1:14" hidden="1" x14ac:dyDescent="0.25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0</v>
      </c>
      <c r="L514" s="196">
        <v>0</v>
      </c>
      <c r="M514" s="196">
        <f t="shared" si="138"/>
        <v>0</v>
      </c>
      <c r="N514" s="172">
        <v>5410</v>
      </c>
    </row>
    <row r="515" spans="1:14" hidden="1" x14ac:dyDescent="0.25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38"/>
        <v>0</v>
      </c>
      <c r="N515" s="172">
        <v>6210</v>
      </c>
    </row>
    <row r="516" spans="1:14" hidden="1" x14ac:dyDescent="0.25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38"/>
        <v>0</v>
      </c>
      <c r="N516" s="172">
        <v>7210</v>
      </c>
    </row>
    <row r="517" spans="1:14" hidden="1" x14ac:dyDescent="0.25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38"/>
        <v>0</v>
      </c>
      <c r="N517" s="172">
        <v>8210</v>
      </c>
    </row>
    <row r="518" spans="1:14" hidden="1" x14ac:dyDescent="0.25">
      <c r="A518" s="27">
        <f t="shared" si="135"/>
        <v>4223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38"/>
        <v>0</v>
      </c>
      <c r="N518" s="172">
        <v>3210</v>
      </c>
    </row>
    <row r="519" spans="1:14" hidden="1" x14ac:dyDescent="0.25">
      <c r="A519" s="27">
        <f t="shared" si="135"/>
        <v>4223</v>
      </c>
      <c r="B519" s="28" t="str">
        <f t="shared" ref="B519:B644" si="139">IF(H519&gt;0,F519," ")</f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38"/>
        <v>0</v>
      </c>
      <c r="N519" s="172">
        <v>4910</v>
      </c>
    </row>
    <row r="520" spans="1:14" hidden="1" x14ac:dyDescent="0.25">
      <c r="A520" s="27">
        <f t="shared" si="135"/>
        <v>4223</v>
      </c>
      <c r="B520" s="28" t="str">
        <f t="shared" si="139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38"/>
        <v>0</v>
      </c>
      <c r="N520" s="172">
        <v>5410</v>
      </c>
    </row>
    <row r="521" spans="1:14" hidden="1" x14ac:dyDescent="0.25">
      <c r="A521" s="27">
        <f t="shared" si="135"/>
        <v>4223</v>
      </c>
      <c r="B521" s="28" t="str">
        <f t="shared" si="139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38"/>
        <v>0</v>
      </c>
      <c r="N521" s="172">
        <v>6210</v>
      </c>
    </row>
    <row r="522" spans="1:14" hidden="1" x14ac:dyDescent="0.25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38"/>
        <v>0</v>
      </c>
      <c r="N522" s="172">
        <v>7210</v>
      </c>
    </row>
    <row r="523" spans="1:14" hidden="1" x14ac:dyDescent="0.25">
      <c r="A523" s="27">
        <f t="shared" si="135"/>
        <v>4223</v>
      </c>
      <c r="B523" s="28" t="str">
        <f t="shared" si="139"/>
        <v xml:space="preserve"> </v>
      </c>
      <c r="C523" s="35" t="str">
        <f t="shared" ref="C523:C551" si="140">IF(H523&gt;0,LEFT(E523,3),"  ")</f>
        <v xml:space="preserve">  </v>
      </c>
      <c r="D523" s="35" t="str">
        <f t="shared" ref="D523:D551" si="14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38"/>
        <v>0</v>
      </c>
      <c r="N523" s="172">
        <v>8210</v>
      </c>
    </row>
    <row r="524" spans="1:14" hidden="1" x14ac:dyDescent="0.25">
      <c r="A524" s="27">
        <f t="shared" si="135"/>
        <v>4224</v>
      </c>
      <c r="B524" s="28" t="str">
        <f t="shared" si="139"/>
        <v xml:space="preserve"> </v>
      </c>
      <c r="C524" s="35" t="str">
        <f t="shared" si="140"/>
        <v xml:space="preserve">  </v>
      </c>
      <c r="D524" s="35" t="str">
        <f t="shared" si="14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0</v>
      </c>
      <c r="M524" s="196">
        <f t="shared" si="138"/>
        <v>0</v>
      </c>
      <c r="N524" s="172">
        <v>3210</v>
      </c>
    </row>
    <row r="525" spans="1:14" hidden="1" x14ac:dyDescent="0.25">
      <c r="A525" s="27">
        <f t="shared" si="135"/>
        <v>4224</v>
      </c>
      <c r="B525" s="28" t="str">
        <f t="shared" si="139"/>
        <v xml:space="preserve"> </v>
      </c>
      <c r="C525" s="35" t="str">
        <f t="shared" si="140"/>
        <v xml:space="preserve">  </v>
      </c>
      <c r="D525" s="35" t="str">
        <f t="shared" si="14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38"/>
        <v>0</v>
      </c>
      <c r="N525" s="172">
        <v>4910</v>
      </c>
    </row>
    <row r="526" spans="1:14" hidden="1" x14ac:dyDescent="0.25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0</v>
      </c>
      <c r="L526" s="196">
        <v>0</v>
      </c>
      <c r="M526" s="196">
        <f t="shared" si="138"/>
        <v>0</v>
      </c>
      <c r="N526" s="172">
        <v>5410</v>
      </c>
    </row>
    <row r="527" spans="1:14" hidden="1" x14ac:dyDescent="0.25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38"/>
        <v>0</v>
      </c>
      <c r="N527" s="172">
        <v>6210</v>
      </c>
    </row>
    <row r="528" spans="1:14" hidden="1" x14ac:dyDescent="0.25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38"/>
        <v>0</v>
      </c>
      <c r="N528" s="172">
        <v>7210</v>
      </c>
    </row>
    <row r="529" spans="1:14" hidden="1" x14ac:dyDescent="0.25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38"/>
        <v>0</v>
      </c>
      <c r="N529" s="172">
        <v>8210</v>
      </c>
    </row>
    <row r="530" spans="1:14" hidden="1" x14ac:dyDescent="0.25">
      <c r="A530" s="27">
        <f t="shared" si="135"/>
        <v>4225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0</v>
      </c>
      <c r="M530" s="196">
        <f t="shared" si="138"/>
        <v>0</v>
      </c>
      <c r="N530" s="172">
        <v>3210</v>
      </c>
    </row>
    <row r="531" spans="1:14" hidden="1" x14ac:dyDescent="0.25">
      <c r="A531" s="27">
        <f t="shared" si="135"/>
        <v>4225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38"/>
        <v>0</v>
      </c>
      <c r="N531" s="172">
        <v>4910</v>
      </c>
    </row>
    <row r="532" spans="1:14" hidden="1" x14ac:dyDescent="0.25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38"/>
        <v>0</v>
      </c>
      <c r="N532" s="172">
        <v>5410</v>
      </c>
    </row>
    <row r="533" spans="1:14" hidden="1" x14ac:dyDescent="0.25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38"/>
        <v>0</v>
      </c>
      <c r="N533" s="172">
        <v>6210</v>
      </c>
    </row>
    <row r="534" spans="1:14" hidden="1" x14ac:dyDescent="0.25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38"/>
        <v>0</v>
      </c>
      <c r="N534" s="172">
        <v>7210</v>
      </c>
    </row>
    <row r="535" spans="1:14" hidden="1" x14ac:dyDescent="0.25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38"/>
        <v>0</v>
      </c>
      <c r="N535" s="172">
        <v>8210</v>
      </c>
    </row>
    <row r="536" spans="1:14" hidden="1" x14ac:dyDescent="0.25">
      <c r="A536" s="27">
        <f t="shared" si="135"/>
        <v>4226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0</v>
      </c>
      <c r="L536" s="196">
        <v>0</v>
      </c>
      <c r="M536" s="196">
        <f t="shared" si="138"/>
        <v>0</v>
      </c>
      <c r="N536" s="172">
        <v>3210</v>
      </c>
    </row>
    <row r="537" spans="1:14" hidden="1" x14ac:dyDescent="0.25">
      <c r="A537" s="27">
        <f t="shared" si="135"/>
        <v>4226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38"/>
        <v>0</v>
      </c>
      <c r="N537" s="172">
        <v>4910</v>
      </c>
    </row>
    <row r="538" spans="1:14" hidden="1" x14ac:dyDescent="0.25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0</v>
      </c>
      <c r="L538" s="196">
        <v>0</v>
      </c>
      <c r="M538" s="196">
        <f t="shared" si="138"/>
        <v>0</v>
      </c>
      <c r="N538" s="172">
        <v>5410</v>
      </c>
    </row>
    <row r="539" spans="1:14" hidden="1" x14ac:dyDescent="0.25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0</v>
      </c>
      <c r="L539" s="196">
        <v>0</v>
      </c>
      <c r="M539" s="196">
        <f t="shared" si="138"/>
        <v>0</v>
      </c>
      <c r="N539" s="172">
        <v>6210</v>
      </c>
    </row>
    <row r="540" spans="1:14" hidden="1" x14ac:dyDescent="0.25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38"/>
        <v>0</v>
      </c>
      <c r="N540" s="172">
        <v>7210</v>
      </c>
    </row>
    <row r="541" spans="1:14" hidden="1" x14ac:dyDescent="0.25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38"/>
        <v>0</v>
      </c>
      <c r="N541" s="172">
        <v>8210</v>
      </c>
    </row>
    <row r="542" spans="1:14" hidden="1" x14ac:dyDescent="0.25">
      <c r="A542" s="27">
        <f t="shared" si="135"/>
        <v>4227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0</v>
      </c>
      <c r="L542" s="196">
        <v>0</v>
      </c>
      <c r="M542" s="196">
        <f t="shared" si="138"/>
        <v>0</v>
      </c>
      <c r="N542" s="172">
        <v>3210</v>
      </c>
    </row>
    <row r="543" spans="1:14" hidden="1" x14ac:dyDescent="0.25">
      <c r="A543" s="27">
        <f t="shared" si="135"/>
        <v>4227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38"/>
        <v>0</v>
      </c>
      <c r="N543" s="172">
        <v>4910</v>
      </c>
    </row>
    <row r="544" spans="1:14" hidden="1" x14ac:dyDescent="0.25">
      <c r="A544" s="27">
        <f>G544</f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0</v>
      </c>
      <c r="L544" s="196">
        <v>0</v>
      </c>
      <c r="M544" s="196">
        <f t="shared" si="138"/>
        <v>0</v>
      </c>
      <c r="N544" s="172">
        <v>5410</v>
      </c>
    </row>
    <row r="545" spans="1:14" hidden="1" x14ac:dyDescent="0.25">
      <c r="A545" s="27">
        <f t="shared" ref="A545:A549" si="142">G545</f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0</v>
      </c>
      <c r="M545" s="196">
        <f t="shared" si="138"/>
        <v>0</v>
      </c>
      <c r="N545" s="172">
        <v>6210</v>
      </c>
    </row>
    <row r="546" spans="1:14" hidden="1" x14ac:dyDescent="0.25">
      <c r="A546" s="27">
        <f t="shared" si="142"/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38"/>
        <v>0</v>
      </c>
      <c r="N546" s="172">
        <v>7210</v>
      </c>
    </row>
    <row r="547" spans="1:14" hidden="1" x14ac:dyDescent="0.25">
      <c r="A547" s="27">
        <f t="shared" si="142"/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38"/>
        <v>0</v>
      </c>
      <c r="N547" s="172">
        <v>8210</v>
      </c>
    </row>
    <row r="548" spans="1:14" hidden="1" x14ac:dyDescent="0.25">
      <c r="A548" s="27">
        <f t="shared" si="142"/>
        <v>423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" si="143">SUM(K549:K554)</f>
        <v>0</v>
      </c>
      <c r="L548" s="176">
        <f t="shared" ref="L548:M548" si="144">SUM(L549:L554)</f>
        <v>0</v>
      </c>
      <c r="M548" s="176">
        <f t="shared" si="144"/>
        <v>0</v>
      </c>
      <c r="N548" s="172"/>
    </row>
    <row r="549" spans="1:14" hidden="1" x14ac:dyDescent="0.25">
      <c r="A549" s="27">
        <f t="shared" si="142"/>
        <v>4231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45">K549+L549</f>
        <v>0</v>
      </c>
      <c r="N549" s="172">
        <v>3210</v>
      </c>
    </row>
    <row r="550" spans="1:14" hidden="1" x14ac:dyDescent="0.25">
      <c r="A550" s="27">
        <f t="shared" si="135"/>
        <v>4231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45"/>
        <v>0</v>
      </c>
      <c r="N550" s="172">
        <v>4910</v>
      </c>
    </row>
    <row r="551" spans="1:14" hidden="1" x14ac:dyDescent="0.25">
      <c r="A551" s="27">
        <f t="shared" si="135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45"/>
        <v>0</v>
      </c>
      <c r="N551" s="172">
        <v>5410</v>
      </c>
    </row>
    <row r="552" spans="1:14" hidden="1" x14ac:dyDescent="0.25">
      <c r="B552" s="28" t="str">
        <f t="shared" si="13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45"/>
        <v>0</v>
      </c>
      <c r="N552" s="172">
        <v>6210</v>
      </c>
    </row>
    <row r="553" spans="1:14" hidden="1" x14ac:dyDescent="0.25">
      <c r="B553" s="28" t="str">
        <f t="shared" si="13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45"/>
        <v>0</v>
      </c>
      <c r="N553" s="172">
        <v>7210</v>
      </c>
    </row>
    <row r="554" spans="1:14" hidden="1" x14ac:dyDescent="0.25">
      <c r="B554" s="28" t="str">
        <f t="shared" si="13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45"/>
        <v>0</v>
      </c>
      <c r="N554" s="172">
        <v>8210</v>
      </c>
    </row>
    <row r="555" spans="1:14" ht="25.5" hidden="1" x14ac:dyDescent="0.25">
      <c r="B555" s="28" t="str">
        <f t="shared" si="13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" si="146">SUM(K556:K567)</f>
        <v>0</v>
      </c>
      <c r="L555" s="176">
        <f t="shared" ref="L555:M555" si="147">SUM(L556:L567)</f>
        <v>0</v>
      </c>
      <c r="M555" s="176">
        <f t="shared" si="147"/>
        <v>0</v>
      </c>
      <c r="N555" s="172"/>
    </row>
    <row r="556" spans="1:14" hidden="1" x14ac:dyDescent="0.25">
      <c r="B556" s="28" t="str">
        <f t="shared" si="13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0</v>
      </c>
      <c r="L556" s="196">
        <v>0</v>
      </c>
      <c r="M556" s="196">
        <f t="shared" ref="M556:M567" si="148">K556+L556</f>
        <v>0</v>
      </c>
      <c r="N556" s="172">
        <v>3210</v>
      </c>
    </row>
    <row r="557" spans="1:14" hidden="1" x14ac:dyDescent="0.25">
      <c r="B557" s="28" t="str">
        <f t="shared" si="13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48"/>
        <v>0</v>
      </c>
      <c r="N557" s="172">
        <v>4910</v>
      </c>
    </row>
    <row r="558" spans="1:14" hidden="1" x14ac:dyDescent="0.25">
      <c r="A558" s="27">
        <f t="shared" ref="A558:A669" si="149">G558</f>
        <v>4241</v>
      </c>
      <c r="B558" s="28" t="str">
        <f t="shared" si="139"/>
        <v xml:space="preserve"> </v>
      </c>
      <c r="C558" s="35" t="str">
        <f t="shared" ref="C558:C625" si="150">IF(H558&gt;0,LEFT(E558,3),"  ")</f>
        <v xml:space="preserve">  </v>
      </c>
      <c r="D558" s="35" t="str">
        <f t="shared" ref="D558:D625" si="151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0</v>
      </c>
      <c r="L558" s="196">
        <v>0</v>
      </c>
      <c r="M558" s="196">
        <f t="shared" si="148"/>
        <v>0</v>
      </c>
      <c r="N558" s="172">
        <v>5410</v>
      </c>
    </row>
    <row r="559" spans="1:14" hidden="1" x14ac:dyDescent="0.25">
      <c r="A559" s="27">
        <f t="shared" si="149"/>
        <v>4241</v>
      </c>
      <c r="B559" s="28" t="str">
        <f t="shared" si="139"/>
        <v xml:space="preserve"> </v>
      </c>
      <c r="C559" s="35" t="str">
        <f t="shared" si="150"/>
        <v xml:space="preserve">  </v>
      </c>
      <c r="D559" s="35" t="str">
        <f t="shared" si="151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48"/>
        <v>0</v>
      </c>
      <c r="N559" s="172">
        <v>6210</v>
      </c>
    </row>
    <row r="560" spans="1:14" hidden="1" x14ac:dyDescent="0.25">
      <c r="A560" s="27">
        <f t="shared" si="149"/>
        <v>4241</v>
      </c>
      <c r="B560" s="28" t="str">
        <f t="shared" si="139"/>
        <v xml:space="preserve"> </v>
      </c>
      <c r="C560" s="35" t="str">
        <f t="shared" si="150"/>
        <v xml:space="preserve">  </v>
      </c>
      <c r="D560" s="35" t="str">
        <f t="shared" si="151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48"/>
        <v>0</v>
      </c>
      <c r="N560" s="172">
        <v>7210</v>
      </c>
    </row>
    <row r="561" spans="1:14" hidden="1" x14ac:dyDescent="0.25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48"/>
        <v>0</v>
      </c>
      <c r="N561" s="172">
        <v>8210</v>
      </c>
    </row>
    <row r="562" spans="1:14" hidden="1" x14ac:dyDescent="0.25">
      <c r="A562" s="27">
        <f t="shared" si="149"/>
        <v>4242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48"/>
        <v>0</v>
      </c>
      <c r="N562" s="172">
        <v>3210</v>
      </c>
    </row>
    <row r="563" spans="1:14" hidden="1" x14ac:dyDescent="0.25">
      <c r="A563" s="27">
        <f t="shared" si="149"/>
        <v>4242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48"/>
        <v>0</v>
      </c>
      <c r="N563" s="172">
        <v>4910</v>
      </c>
    </row>
    <row r="564" spans="1:14" hidden="1" x14ac:dyDescent="0.25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48"/>
        <v>0</v>
      </c>
      <c r="N564" s="172">
        <v>5410</v>
      </c>
    </row>
    <row r="565" spans="1:14" hidden="1" x14ac:dyDescent="0.25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48"/>
        <v>0</v>
      </c>
      <c r="N565" s="172">
        <v>6210</v>
      </c>
    </row>
    <row r="566" spans="1:14" hidden="1" x14ac:dyDescent="0.25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48"/>
        <v>0</v>
      </c>
      <c r="N566" s="172">
        <v>7210</v>
      </c>
    </row>
    <row r="567" spans="1:14" hidden="1" x14ac:dyDescent="0.25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48"/>
        <v>0</v>
      </c>
      <c r="N567" s="172">
        <v>8210</v>
      </c>
    </row>
    <row r="568" spans="1:14" hidden="1" x14ac:dyDescent="0.25">
      <c r="A568" s="27">
        <f t="shared" si="149"/>
        <v>425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" si="152">SUM(K569:K574)</f>
        <v>0</v>
      </c>
      <c r="L568" s="176">
        <f t="shared" ref="L568:M568" si="153">SUM(L569:L574)</f>
        <v>0</v>
      </c>
      <c r="M568" s="176">
        <f t="shared" si="153"/>
        <v>0</v>
      </c>
      <c r="N568" s="172"/>
    </row>
    <row r="569" spans="1:14" hidden="1" x14ac:dyDescent="0.25">
      <c r="A569" s="27">
        <f t="shared" si="149"/>
        <v>4251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0</v>
      </c>
      <c r="L569" s="196">
        <v>0</v>
      </c>
      <c r="M569" s="196">
        <f t="shared" ref="M569:M574" si="154">K569+L569</f>
        <v>0</v>
      </c>
      <c r="N569" s="172">
        <v>3210</v>
      </c>
    </row>
    <row r="570" spans="1:14" hidden="1" x14ac:dyDescent="0.25">
      <c r="A570" s="27">
        <f t="shared" si="149"/>
        <v>4251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54"/>
        <v>0</v>
      </c>
      <c r="N570" s="172">
        <v>4910</v>
      </c>
    </row>
    <row r="571" spans="1:14" hidden="1" x14ac:dyDescent="0.25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54"/>
        <v>0</v>
      </c>
      <c r="N571" s="172">
        <v>5410</v>
      </c>
    </row>
    <row r="572" spans="1:14" hidden="1" x14ac:dyDescent="0.25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54"/>
        <v>0</v>
      </c>
      <c r="N572" s="172">
        <v>6210</v>
      </c>
    </row>
    <row r="573" spans="1:14" hidden="1" x14ac:dyDescent="0.25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54"/>
        <v>0</v>
      </c>
      <c r="N573" s="172">
        <v>7210</v>
      </c>
    </row>
    <row r="574" spans="1:14" hidden="1" x14ac:dyDescent="0.25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54"/>
        <v>0</v>
      </c>
      <c r="N574" s="172">
        <v>8210</v>
      </c>
    </row>
    <row r="575" spans="1:14" hidden="1" x14ac:dyDescent="0.25">
      <c r="A575" s="27">
        <f t="shared" si="149"/>
        <v>0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5.5" x14ac:dyDescent="0.25">
      <c r="A576" s="27" t="str">
        <f t="shared" si="149"/>
        <v>A 7011 02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9306574</v>
      </c>
      <c r="L576" s="182">
        <f>SUM(L583,L926,L1035)</f>
        <v>2609600</v>
      </c>
      <c r="M576" s="182">
        <f>SUM(M583,M926,M1035)</f>
        <v>11916174</v>
      </c>
    </row>
    <row r="577" spans="1:14" ht="25.5" x14ac:dyDescent="0.25">
      <c r="A577" s="27">
        <f t="shared" si="149"/>
        <v>32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SUMIF($F583:$F1050,$G577,K$583:K1050)</f>
        <v>65000</v>
      </c>
      <c r="L577" s="171">
        <f>SUMIF($F583:$F1050,$G577,L$583:L1050)</f>
        <v>130130</v>
      </c>
      <c r="M577" s="171">
        <f>SUMIF($F583:$F1050,$G577,M$583:M1050)</f>
        <v>195130</v>
      </c>
    </row>
    <row r="578" spans="1:14" ht="25.5" x14ac:dyDescent="0.25">
      <c r="A578" s="27">
        <f t="shared" si="149"/>
        <v>49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220000</v>
      </c>
      <c r="L578" s="171">
        <f>SUMIF($F583:$F1050,$G578,L583:L1050)</f>
        <v>130130</v>
      </c>
      <c r="M578" s="171">
        <f>SUMIF($F583:$F1050,$G578,M583:M1050)</f>
        <v>350130</v>
      </c>
    </row>
    <row r="579" spans="1:14" x14ac:dyDescent="0.25">
      <c r="A579" s="27">
        <f>G579</f>
        <v>54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9021274</v>
      </c>
      <c r="L579" s="171">
        <f>SUMIF($F583:$F1050,$G579,L583:L1050)</f>
        <v>2342340</v>
      </c>
      <c r="M579" s="171">
        <f>SUMIF($F583:$F1050,$G579,M583:M1050)</f>
        <v>11363614</v>
      </c>
    </row>
    <row r="580" spans="1:14" x14ac:dyDescent="0.25">
      <c r="A580" s="27">
        <f t="shared" ref="A580:A584" si="155">G580</f>
        <v>62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0</v>
      </c>
      <c r="L580" s="171">
        <f>SUMIF($F583:$F1050,$G580,L583:L1050)</f>
        <v>7000</v>
      </c>
      <c r="M580" s="171">
        <f>SUMIF($F583:$F1050,$G580,M583:M1050)</f>
        <v>7000</v>
      </c>
    </row>
    <row r="581" spans="1:14" ht="51" x14ac:dyDescent="0.25">
      <c r="A581" s="27">
        <f t="shared" si="155"/>
        <v>72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300</v>
      </c>
      <c r="L581" s="171">
        <f>SUMIF($F583:$F1050,$G581,L583:L1050)</f>
        <v>0</v>
      </c>
      <c r="M581" s="171">
        <f>SUMIF($F583:$F1050,$G581,M583:M1050)</f>
        <v>300</v>
      </c>
    </row>
    <row r="582" spans="1:14" ht="25.5" x14ac:dyDescent="0.25">
      <c r="A582" s="27">
        <f t="shared" si="155"/>
        <v>82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x14ac:dyDescent="0.25">
      <c r="A583" s="27">
        <f t="shared" si="155"/>
        <v>3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9205774</v>
      </c>
      <c r="L583" s="176">
        <f>SUM(L584,L630,L798,L831,L912,L892,L839)</f>
        <v>7000</v>
      </c>
      <c r="M583" s="176">
        <f>SUM(M584,M630,M798,M831,M912,M892,M839)</f>
        <v>9212774</v>
      </c>
    </row>
    <row r="584" spans="1:14" x14ac:dyDescent="0.25">
      <c r="A584" s="27">
        <f t="shared" si="155"/>
        <v>31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56">SUM(K585,K610,K617)</f>
        <v>8711274</v>
      </c>
      <c r="L584" s="176">
        <f t="shared" si="156"/>
        <v>0</v>
      </c>
      <c r="M584" s="176">
        <f t="shared" si="156"/>
        <v>8711274</v>
      </c>
      <c r="N584" s="172"/>
    </row>
    <row r="585" spans="1:14" x14ac:dyDescent="0.25">
      <c r="A585" s="27">
        <f t="shared" si="149"/>
        <v>311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57">SUM(K586:K609)</f>
        <v>7199600</v>
      </c>
      <c r="L585" s="176">
        <f t="shared" si="157"/>
        <v>0</v>
      </c>
      <c r="M585" s="176">
        <f t="shared" si="157"/>
        <v>7199600</v>
      </c>
      <c r="N585" s="172"/>
    </row>
    <row r="586" spans="1:14" x14ac:dyDescent="0.25">
      <c r="A586" s="27">
        <f t="shared" si="149"/>
        <v>3111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0</v>
      </c>
      <c r="L586" s="196">
        <v>0</v>
      </c>
      <c r="M586" s="196">
        <f t="shared" ref="M586:M609" si="158">K586+L586</f>
        <v>0</v>
      </c>
      <c r="N586" s="172">
        <v>3210</v>
      </c>
    </row>
    <row r="587" spans="1:14" x14ac:dyDescent="0.25">
      <c r="A587" s="27">
        <f t="shared" si="149"/>
        <v>3111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58"/>
        <v>0</v>
      </c>
      <c r="N587" s="172">
        <v>4910</v>
      </c>
    </row>
    <row r="588" spans="1:14" x14ac:dyDescent="0.25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6973600</v>
      </c>
      <c r="L588" s="196">
        <v>0</v>
      </c>
      <c r="M588" s="196">
        <f t="shared" si="158"/>
        <v>6973600</v>
      </c>
      <c r="N588" s="172">
        <v>5410</v>
      </c>
    </row>
    <row r="589" spans="1:14" x14ac:dyDescent="0.25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58"/>
        <v>0</v>
      </c>
      <c r="N589" s="172">
        <v>6210</v>
      </c>
    </row>
    <row r="590" spans="1:14" x14ac:dyDescent="0.25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58"/>
        <v>0</v>
      </c>
      <c r="N590" s="172">
        <v>7210</v>
      </c>
    </row>
    <row r="591" spans="1:14" x14ac:dyDescent="0.25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58"/>
        <v>0</v>
      </c>
      <c r="N591" s="172">
        <v>8210</v>
      </c>
    </row>
    <row r="592" spans="1:14" x14ac:dyDescent="0.25">
      <c r="A592" s="27">
        <f t="shared" si="149"/>
        <v>3112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58"/>
        <v>0</v>
      </c>
      <c r="N592" s="172">
        <v>3210</v>
      </c>
    </row>
    <row r="593" spans="1:14" x14ac:dyDescent="0.25">
      <c r="A593" s="27">
        <f t="shared" si="149"/>
        <v>3112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58"/>
        <v>0</v>
      </c>
      <c r="N593" s="172">
        <v>4910</v>
      </c>
    </row>
    <row r="594" spans="1:14" x14ac:dyDescent="0.25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58"/>
        <v>0</v>
      </c>
      <c r="N594" s="172">
        <v>5410</v>
      </c>
    </row>
    <row r="595" spans="1:14" x14ac:dyDescent="0.25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58"/>
        <v>0</v>
      </c>
      <c r="N595" s="172">
        <v>6210</v>
      </c>
    </row>
    <row r="596" spans="1:14" x14ac:dyDescent="0.25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58"/>
        <v>0</v>
      </c>
      <c r="N596" s="172">
        <v>7210</v>
      </c>
    </row>
    <row r="597" spans="1:14" x14ac:dyDescent="0.25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58"/>
        <v>0</v>
      </c>
      <c r="N597" s="172">
        <v>8210</v>
      </c>
    </row>
    <row r="598" spans="1:14" x14ac:dyDescent="0.25">
      <c r="A598" s="27">
        <f t="shared" si="149"/>
        <v>3113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58"/>
        <v>0</v>
      </c>
      <c r="N598" s="172">
        <v>3210</v>
      </c>
    </row>
    <row r="599" spans="1:14" x14ac:dyDescent="0.25">
      <c r="A599" s="27">
        <f t="shared" si="149"/>
        <v>3113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58"/>
        <v>0</v>
      </c>
      <c r="N599" s="172">
        <v>4910</v>
      </c>
    </row>
    <row r="600" spans="1:14" x14ac:dyDescent="0.25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100000</v>
      </c>
      <c r="L600" s="196">
        <v>0</v>
      </c>
      <c r="M600" s="196">
        <f t="shared" si="158"/>
        <v>100000</v>
      </c>
      <c r="N600" s="172">
        <v>5410</v>
      </c>
    </row>
    <row r="601" spans="1:14" x14ac:dyDescent="0.25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58"/>
        <v>0</v>
      </c>
      <c r="N601" s="172">
        <v>6210</v>
      </c>
    </row>
    <row r="602" spans="1:14" x14ac:dyDescent="0.25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58"/>
        <v>0</v>
      </c>
      <c r="N602" s="172">
        <v>7210</v>
      </c>
    </row>
    <row r="603" spans="1:14" x14ac:dyDescent="0.25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58"/>
        <v>0</v>
      </c>
      <c r="N603" s="172">
        <v>8210</v>
      </c>
    </row>
    <row r="604" spans="1:14" x14ac:dyDescent="0.25">
      <c r="A604" s="27">
        <f t="shared" si="149"/>
        <v>3114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58"/>
        <v>0</v>
      </c>
      <c r="N604" s="172">
        <v>3210</v>
      </c>
    </row>
    <row r="605" spans="1:14" x14ac:dyDescent="0.25">
      <c r="A605" s="27">
        <f t="shared" si="149"/>
        <v>3114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58"/>
        <v>0</v>
      </c>
      <c r="N605" s="172">
        <v>4910</v>
      </c>
    </row>
    <row r="606" spans="1:14" x14ac:dyDescent="0.25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126000</v>
      </c>
      <c r="L606" s="196">
        <v>0</v>
      </c>
      <c r="M606" s="196">
        <f t="shared" si="158"/>
        <v>126000</v>
      </c>
      <c r="N606" s="172">
        <v>5410</v>
      </c>
    </row>
    <row r="607" spans="1:14" x14ac:dyDescent="0.25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58"/>
        <v>0</v>
      </c>
      <c r="N607" s="172">
        <v>6210</v>
      </c>
    </row>
    <row r="608" spans="1:14" x14ac:dyDescent="0.25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58"/>
        <v>0</v>
      </c>
      <c r="N608" s="172">
        <v>7210</v>
      </c>
    </row>
    <row r="609" spans="1:14" x14ac:dyDescent="0.25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58"/>
        <v>0</v>
      </c>
      <c r="N609" s="172">
        <v>8210</v>
      </c>
    </row>
    <row r="610" spans="1:14" x14ac:dyDescent="0.25">
      <c r="A610" s="27">
        <f t="shared" si="149"/>
        <v>312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320000</v>
      </c>
      <c r="L610" s="176">
        <f>SUM(L611:L616)</f>
        <v>0</v>
      </c>
      <c r="M610" s="176">
        <f t="shared" ref="M610" si="159">SUM(M611:M616)</f>
        <v>320000</v>
      </c>
      <c r="N610" s="172"/>
    </row>
    <row r="611" spans="1:14" x14ac:dyDescent="0.25">
      <c r="A611" s="27">
        <f t="shared" si="149"/>
        <v>3121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0</v>
      </c>
      <c r="L611" s="196">
        <v>0</v>
      </c>
      <c r="M611" s="196">
        <f t="shared" ref="M611:M616" si="160">K611+L611</f>
        <v>0</v>
      </c>
      <c r="N611" s="172">
        <v>3210</v>
      </c>
    </row>
    <row r="612" spans="1:14" x14ac:dyDescent="0.25">
      <c r="A612" s="27">
        <f t="shared" si="149"/>
        <v>3121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60"/>
        <v>0</v>
      </c>
      <c r="N612" s="172">
        <v>4910</v>
      </c>
    </row>
    <row r="613" spans="1:14" x14ac:dyDescent="0.25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320000</v>
      </c>
      <c r="L613" s="196">
        <v>0</v>
      </c>
      <c r="M613" s="196">
        <f t="shared" si="160"/>
        <v>320000</v>
      </c>
      <c r="N613" s="172">
        <v>5410</v>
      </c>
    </row>
    <row r="614" spans="1:14" x14ac:dyDescent="0.25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60"/>
        <v>0</v>
      </c>
      <c r="N614" s="172">
        <v>6210</v>
      </c>
    </row>
    <row r="615" spans="1:14" x14ac:dyDescent="0.25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60"/>
        <v>0</v>
      </c>
      <c r="N615" s="172">
        <v>7210</v>
      </c>
    </row>
    <row r="616" spans="1:14" x14ac:dyDescent="0.25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60"/>
        <v>0</v>
      </c>
      <c r="N616" s="172">
        <v>8210</v>
      </c>
    </row>
    <row r="617" spans="1:14" x14ac:dyDescent="0.25">
      <c r="A617" s="27">
        <f t="shared" si="149"/>
        <v>313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1191674</v>
      </c>
      <c r="L617" s="176">
        <f>SUM(L618:L629)</f>
        <v>0</v>
      </c>
      <c r="M617" s="176">
        <f t="shared" ref="M617" si="161">SUM(M618:M629)</f>
        <v>1191674</v>
      </c>
      <c r="N617" s="172"/>
    </row>
    <row r="618" spans="1:14" x14ac:dyDescent="0.25">
      <c r="A618" s="27">
        <f t="shared" si="149"/>
        <v>3132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0</v>
      </c>
      <c r="L618" s="196">
        <v>0</v>
      </c>
      <c r="M618" s="196">
        <f t="shared" ref="M618:M629" si="162">K618+L618</f>
        <v>0</v>
      </c>
      <c r="N618" s="172">
        <v>3210</v>
      </c>
    </row>
    <row r="619" spans="1:14" x14ac:dyDescent="0.25">
      <c r="A619" s="27">
        <f t="shared" si="149"/>
        <v>3132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62"/>
        <v>0</v>
      </c>
      <c r="N619" s="172">
        <v>4910</v>
      </c>
    </row>
    <row r="620" spans="1:14" x14ac:dyDescent="0.25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1187934</v>
      </c>
      <c r="L620" s="196">
        <v>0</v>
      </c>
      <c r="M620" s="196">
        <f t="shared" si="162"/>
        <v>1187934</v>
      </c>
      <c r="N620" s="172">
        <v>5410</v>
      </c>
    </row>
    <row r="621" spans="1:14" x14ac:dyDescent="0.25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62"/>
        <v>0</v>
      </c>
      <c r="N621" s="172">
        <v>6210</v>
      </c>
    </row>
    <row r="622" spans="1:14" x14ac:dyDescent="0.25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62"/>
        <v>0</v>
      </c>
      <c r="N622" s="172">
        <v>7210</v>
      </c>
    </row>
    <row r="623" spans="1:14" x14ac:dyDescent="0.25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62"/>
        <v>0</v>
      </c>
      <c r="N623" s="172">
        <v>8210</v>
      </c>
    </row>
    <row r="624" spans="1:14" x14ac:dyDescent="0.25">
      <c r="A624" s="27">
        <f t="shared" si="149"/>
        <v>3133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0</v>
      </c>
      <c r="L624" s="196">
        <v>0</v>
      </c>
      <c r="M624" s="196">
        <f t="shared" si="162"/>
        <v>0</v>
      </c>
      <c r="N624" s="172">
        <v>3210</v>
      </c>
    </row>
    <row r="625" spans="1:14" x14ac:dyDescent="0.25">
      <c r="A625" s="27">
        <f t="shared" si="149"/>
        <v>3133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62"/>
        <v>0</v>
      </c>
      <c r="N625" s="172">
        <v>4910</v>
      </c>
    </row>
    <row r="626" spans="1:14" x14ac:dyDescent="0.25">
      <c r="A626" s="27">
        <f t="shared" si="149"/>
        <v>3133</v>
      </c>
      <c r="B626" s="28" t="str">
        <f t="shared" si="139"/>
        <v xml:space="preserve"> </v>
      </c>
      <c r="C626" s="35" t="str">
        <f t="shared" ref="C626:C630" si="163">IF(H626&gt;0,LEFT(E626,3),"  ")</f>
        <v xml:space="preserve">  </v>
      </c>
      <c r="D626" s="35" t="str">
        <f t="shared" ref="D626:D630" si="164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3740</v>
      </c>
      <c r="L626" s="196">
        <v>0</v>
      </c>
      <c r="M626" s="196">
        <f t="shared" si="162"/>
        <v>3740</v>
      </c>
      <c r="N626" s="172">
        <v>5410</v>
      </c>
    </row>
    <row r="627" spans="1:14" x14ac:dyDescent="0.25">
      <c r="A627" s="27">
        <f t="shared" si="149"/>
        <v>3133</v>
      </c>
      <c r="B627" s="28" t="str">
        <f t="shared" si="139"/>
        <v xml:space="preserve"> </v>
      </c>
      <c r="C627" s="35" t="str">
        <f t="shared" si="163"/>
        <v xml:space="preserve">  </v>
      </c>
      <c r="D627" s="35" t="str">
        <f t="shared" si="164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62"/>
        <v>0</v>
      </c>
      <c r="N627" s="172">
        <v>6210</v>
      </c>
    </row>
    <row r="628" spans="1:14" x14ac:dyDescent="0.25">
      <c r="A628" s="27">
        <f t="shared" si="149"/>
        <v>3133</v>
      </c>
      <c r="B628" s="28" t="str">
        <f t="shared" si="139"/>
        <v xml:space="preserve"> </v>
      </c>
      <c r="C628" s="35" t="str">
        <f t="shared" si="163"/>
        <v xml:space="preserve">  </v>
      </c>
      <c r="D628" s="35" t="str">
        <f t="shared" si="164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62"/>
        <v>0</v>
      </c>
      <c r="N628" s="172">
        <v>7210</v>
      </c>
    </row>
    <row r="629" spans="1:14" x14ac:dyDescent="0.25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62"/>
        <v>0</v>
      </c>
      <c r="N629" s="172">
        <v>8210</v>
      </c>
    </row>
    <row r="630" spans="1:14" x14ac:dyDescent="0.25">
      <c r="A630" s="27">
        <f t="shared" si="149"/>
        <v>32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65">SUM(K631,K656,K693,K755,K748)</f>
        <v>389400</v>
      </c>
      <c r="L630" s="176">
        <f t="shared" si="165"/>
        <v>7000</v>
      </c>
      <c r="M630" s="176">
        <f t="shared" si="165"/>
        <v>396400</v>
      </c>
      <c r="N630" s="172"/>
    </row>
    <row r="631" spans="1:14" x14ac:dyDescent="0.25">
      <c r="A631" s="27">
        <f t="shared" si="149"/>
        <v>321</v>
      </c>
      <c r="B631" s="28" t="str">
        <f t="shared" si="13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3000</v>
      </c>
      <c r="L631" s="176">
        <f>SUM(L632:L655)</f>
        <v>7000</v>
      </c>
      <c r="M631" s="176">
        <f t="shared" ref="M631" si="166">SUM(M632:M655)</f>
        <v>10000</v>
      </c>
      <c r="N631" s="172"/>
    </row>
    <row r="632" spans="1:14" x14ac:dyDescent="0.25">
      <c r="A632" s="36" t="s">
        <v>195</v>
      </c>
      <c r="B632" s="28" t="str">
        <f t="shared" si="13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500</v>
      </c>
      <c r="L632" s="196">
        <v>0</v>
      </c>
      <c r="M632" s="196">
        <f t="shared" ref="M632:M655" si="167">K632+L632</f>
        <v>500</v>
      </c>
      <c r="N632" s="172">
        <v>3210</v>
      </c>
    </row>
    <row r="633" spans="1:14" x14ac:dyDescent="0.25">
      <c r="A633" s="27">
        <f t="shared" ref="A633:A637" si="168">G633</f>
        <v>3211</v>
      </c>
      <c r="B633" s="28" t="str">
        <f t="shared" si="139"/>
        <v xml:space="preserve"> </v>
      </c>
      <c r="C633" s="35" t="str">
        <f t="shared" ref="C633:C637" si="169">IF(H633&gt;0,LEFT(E633,3),"  ")</f>
        <v xml:space="preserve">  </v>
      </c>
      <c r="D633" s="35" t="str">
        <f t="shared" ref="D633:D637" si="170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67"/>
        <v>0</v>
      </c>
      <c r="N633" s="172">
        <v>4910</v>
      </c>
    </row>
    <row r="634" spans="1:14" x14ac:dyDescent="0.25">
      <c r="A634" s="27">
        <f t="shared" si="168"/>
        <v>3211</v>
      </c>
      <c r="B634" s="28" t="str">
        <f t="shared" si="139"/>
        <v xml:space="preserve"> </v>
      </c>
      <c r="C634" s="35" t="str">
        <f t="shared" si="169"/>
        <v xml:space="preserve">  </v>
      </c>
      <c r="D634" s="35" t="str">
        <f t="shared" si="170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2000</v>
      </c>
      <c r="L634" s="196">
        <v>0</v>
      </c>
      <c r="M634" s="196">
        <f t="shared" si="167"/>
        <v>2000</v>
      </c>
      <c r="N634" s="172">
        <v>5410</v>
      </c>
    </row>
    <row r="635" spans="1:14" x14ac:dyDescent="0.25">
      <c r="A635" s="27">
        <f t="shared" si="168"/>
        <v>3211</v>
      </c>
      <c r="B635" s="28" t="str">
        <f t="shared" si="139"/>
        <v xml:space="preserve"> </v>
      </c>
      <c r="C635" s="35" t="str">
        <f t="shared" si="169"/>
        <v xml:space="preserve">  </v>
      </c>
      <c r="D635" s="35" t="str">
        <f t="shared" si="170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0</v>
      </c>
      <c r="L635" s="196">
        <v>7000</v>
      </c>
      <c r="M635" s="196">
        <f t="shared" si="167"/>
        <v>7000</v>
      </c>
      <c r="N635" s="172">
        <v>6210</v>
      </c>
    </row>
    <row r="636" spans="1:14" x14ac:dyDescent="0.25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67"/>
        <v>0</v>
      </c>
      <c r="N636" s="172">
        <v>7210</v>
      </c>
    </row>
    <row r="637" spans="1:14" x14ac:dyDescent="0.25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67"/>
        <v>0</v>
      </c>
      <c r="N637" s="172">
        <v>8210</v>
      </c>
    </row>
    <row r="638" spans="1:14" x14ac:dyDescent="0.25">
      <c r="A638" s="36" t="s">
        <v>195</v>
      </c>
      <c r="B638" s="28" t="str">
        <f t="shared" si="13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67"/>
        <v>0</v>
      </c>
      <c r="N638" s="172">
        <v>3210</v>
      </c>
    </row>
    <row r="639" spans="1:14" x14ac:dyDescent="0.25">
      <c r="A639" s="27">
        <f t="shared" ref="A639:A643" si="171">G639</f>
        <v>3212</v>
      </c>
      <c r="B639" s="28" t="str">
        <f t="shared" si="139"/>
        <v xml:space="preserve"> </v>
      </c>
      <c r="C639" s="35" t="str">
        <f t="shared" ref="C639:C643" si="172">IF(H639&gt;0,LEFT(E639,3),"  ")</f>
        <v xml:space="preserve">  </v>
      </c>
      <c r="D639" s="35" t="str">
        <f t="shared" ref="D639:D643" si="173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67"/>
        <v>0</v>
      </c>
      <c r="N639" s="172">
        <v>4910</v>
      </c>
    </row>
    <row r="640" spans="1:14" x14ac:dyDescent="0.25">
      <c r="A640" s="27">
        <f t="shared" si="171"/>
        <v>3212</v>
      </c>
      <c r="B640" s="28" t="str">
        <f t="shared" si="139"/>
        <v xml:space="preserve"> </v>
      </c>
      <c r="C640" s="35" t="str">
        <f t="shared" si="172"/>
        <v xml:space="preserve">  </v>
      </c>
      <c r="D640" s="35" t="str">
        <f t="shared" si="173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67"/>
        <v>0</v>
      </c>
      <c r="N640" s="172">
        <v>5410</v>
      </c>
    </row>
    <row r="641" spans="1:14" x14ac:dyDescent="0.25">
      <c r="A641" s="27">
        <f t="shared" si="171"/>
        <v>3212</v>
      </c>
      <c r="B641" s="28" t="str">
        <f t="shared" si="139"/>
        <v xml:space="preserve"> </v>
      </c>
      <c r="C641" s="35" t="str">
        <f t="shared" si="172"/>
        <v xml:space="preserve">  </v>
      </c>
      <c r="D641" s="35" t="str">
        <f t="shared" si="173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67"/>
        <v>0</v>
      </c>
      <c r="N641" s="172">
        <v>6210</v>
      </c>
    </row>
    <row r="642" spans="1:14" x14ac:dyDescent="0.25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67"/>
        <v>0</v>
      </c>
      <c r="N642" s="172">
        <v>7210</v>
      </c>
    </row>
    <row r="643" spans="1:14" x14ac:dyDescent="0.25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67"/>
        <v>0</v>
      </c>
      <c r="N643" s="172">
        <v>8210</v>
      </c>
    </row>
    <row r="644" spans="1:14" x14ac:dyDescent="0.25">
      <c r="A644" s="36" t="s">
        <v>195</v>
      </c>
      <c r="B644" s="28" t="str">
        <f t="shared" si="13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0</v>
      </c>
      <c r="L644" s="196">
        <v>0</v>
      </c>
      <c r="M644" s="196">
        <f t="shared" si="167"/>
        <v>0</v>
      </c>
      <c r="N644" s="172">
        <v>3210</v>
      </c>
    </row>
    <row r="645" spans="1:14" x14ac:dyDescent="0.25">
      <c r="A645" s="27">
        <f t="shared" ref="A645:A649" si="174">G645</f>
        <v>3213</v>
      </c>
      <c r="B645" s="28" t="str">
        <f t="shared" ref="B645:B753" si="175">IF(H645&gt;0,F645," ")</f>
        <v xml:space="preserve"> </v>
      </c>
      <c r="C645" s="35" t="str">
        <f t="shared" ref="C645:C649" si="176">IF(H645&gt;0,LEFT(E645,3),"  ")</f>
        <v xml:space="preserve">  </v>
      </c>
      <c r="D645" s="35" t="str">
        <f t="shared" ref="D645:D649" si="177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67"/>
        <v>0</v>
      </c>
      <c r="N645" s="172">
        <v>4910</v>
      </c>
    </row>
    <row r="646" spans="1:14" x14ac:dyDescent="0.25">
      <c r="A646" s="27">
        <f t="shared" si="174"/>
        <v>3213</v>
      </c>
      <c r="B646" s="28" t="str">
        <f t="shared" si="175"/>
        <v xml:space="preserve"> </v>
      </c>
      <c r="C646" s="35" t="str">
        <f t="shared" si="176"/>
        <v xml:space="preserve">  </v>
      </c>
      <c r="D646" s="35" t="str">
        <f t="shared" si="177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67"/>
        <v>0</v>
      </c>
      <c r="N646" s="172">
        <v>5410</v>
      </c>
    </row>
    <row r="647" spans="1:14" x14ac:dyDescent="0.25">
      <c r="A647" s="27">
        <f t="shared" si="174"/>
        <v>3213</v>
      </c>
      <c r="B647" s="28" t="str">
        <f t="shared" si="175"/>
        <v xml:space="preserve"> </v>
      </c>
      <c r="C647" s="35" t="str">
        <f t="shared" si="176"/>
        <v xml:space="preserve">  </v>
      </c>
      <c r="D647" s="35" t="str">
        <f t="shared" si="177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67"/>
        <v>0</v>
      </c>
      <c r="N647" s="172">
        <v>6210</v>
      </c>
    </row>
    <row r="648" spans="1:14" x14ac:dyDescent="0.25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67"/>
        <v>0</v>
      </c>
      <c r="N648" s="172">
        <v>7210</v>
      </c>
    </row>
    <row r="649" spans="1:14" x14ac:dyDescent="0.25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67"/>
        <v>0</v>
      </c>
      <c r="N649" s="172">
        <v>8210</v>
      </c>
    </row>
    <row r="650" spans="1:14" x14ac:dyDescent="0.25">
      <c r="A650" s="36" t="s">
        <v>195</v>
      </c>
      <c r="B650" s="28" t="str">
        <f t="shared" si="175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500</v>
      </c>
      <c r="L650" s="196">
        <v>0</v>
      </c>
      <c r="M650" s="196">
        <f t="shared" si="167"/>
        <v>500</v>
      </c>
      <c r="N650" s="172">
        <v>3210</v>
      </c>
    </row>
    <row r="651" spans="1:14" x14ac:dyDescent="0.25">
      <c r="A651" s="27">
        <f t="shared" ref="A651:A655" si="178">G651</f>
        <v>3214</v>
      </c>
      <c r="B651" s="28" t="str">
        <f t="shared" si="175"/>
        <v xml:space="preserve"> </v>
      </c>
      <c r="C651" s="35" t="str">
        <f t="shared" ref="C651:C655" si="179">IF(H651&gt;0,LEFT(E651,3),"  ")</f>
        <v xml:space="preserve">  </v>
      </c>
      <c r="D651" s="35" t="str">
        <f t="shared" ref="D651:D655" si="180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67"/>
        <v>0</v>
      </c>
      <c r="N651" s="172">
        <v>4910</v>
      </c>
    </row>
    <row r="652" spans="1:14" x14ac:dyDescent="0.25">
      <c r="A652" s="27">
        <f t="shared" si="178"/>
        <v>3214</v>
      </c>
      <c r="B652" s="28" t="str">
        <f t="shared" si="175"/>
        <v xml:space="preserve"> </v>
      </c>
      <c r="C652" s="35" t="str">
        <f t="shared" si="179"/>
        <v xml:space="preserve">  </v>
      </c>
      <c r="D652" s="35" t="str">
        <f t="shared" si="180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0</v>
      </c>
      <c r="L652" s="196">
        <v>0</v>
      </c>
      <c r="M652" s="196">
        <f t="shared" si="167"/>
        <v>0</v>
      </c>
      <c r="N652" s="172">
        <v>5410</v>
      </c>
    </row>
    <row r="653" spans="1:14" x14ac:dyDescent="0.25">
      <c r="A653" s="27">
        <f t="shared" si="178"/>
        <v>3214</v>
      </c>
      <c r="B653" s="28" t="str">
        <f t="shared" si="175"/>
        <v xml:space="preserve"> </v>
      </c>
      <c r="C653" s="35" t="str">
        <f t="shared" si="179"/>
        <v xml:space="preserve">  </v>
      </c>
      <c r="D653" s="35" t="str">
        <f t="shared" si="180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67"/>
        <v>0</v>
      </c>
      <c r="N653" s="172">
        <v>6210</v>
      </c>
    </row>
    <row r="654" spans="1:14" x14ac:dyDescent="0.25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67"/>
        <v>0</v>
      </c>
      <c r="N654" s="172">
        <v>7210</v>
      </c>
    </row>
    <row r="655" spans="1:14" x14ac:dyDescent="0.25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67"/>
        <v>0</v>
      </c>
      <c r="N655" s="172">
        <v>8210</v>
      </c>
    </row>
    <row r="656" spans="1:14" x14ac:dyDescent="0.25">
      <c r="A656" s="36" t="s">
        <v>195</v>
      </c>
      <c r="B656" s="28" t="str">
        <f t="shared" si="175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133300</v>
      </c>
      <c r="L656" s="176">
        <f>SUM(L657:L692)</f>
        <v>0</v>
      </c>
      <c r="M656" s="176">
        <f t="shared" ref="M656" si="181">SUM(M657:M692)</f>
        <v>133300</v>
      </c>
      <c r="N656" s="172"/>
    </row>
    <row r="657" spans="1:14" x14ac:dyDescent="0.25">
      <c r="A657" s="27">
        <f t="shared" ref="A657:A661" si="182">G657</f>
        <v>3221</v>
      </c>
      <c r="B657" s="28" t="str">
        <f t="shared" si="175"/>
        <v xml:space="preserve"> </v>
      </c>
      <c r="C657" s="35" t="str">
        <f t="shared" ref="C657:C661" si="183">IF(H657&gt;0,LEFT(E657,3),"  ")</f>
        <v xml:space="preserve">  </v>
      </c>
      <c r="D657" s="35" t="str">
        <f t="shared" ref="D657:D661" si="184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1000</v>
      </c>
      <c r="L657" s="196">
        <v>0</v>
      </c>
      <c r="M657" s="196">
        <f t="shared" ref="M657:M692" si="185">K657+L657</f>
        <v>1000</v>
      </c>
      <c r="N657" s="172">
        <v>3210</v>
      </c>
    </row>
    <row r="658" spans="1:14" x14ac:dyDescent="0.25">
      <c r="A658" s="27">
        <f t="shared" si="182"/>
        <v>3221</v>
      </c>
      <c r="B658" s="28" t="str">
        <f t="shared" si="175"/>
        <v xml:space="preserve"> </v>
      </c>
      <c r="C658" s="35" t="str">
        <f t="shared" si="183"/>
        <v xml:space="preserve">  </v>
      </c>
      <c r="D658" s="35" t="str">
        <f t="shared" si="184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8000</v>
      </c>
      <c r="L658" s="196">
        <v>0</v>
      </c>
      <c r="M658" s="196">
        <f t="shared" si="185"/>
        <v>8000</v>
      </c>
      <c r="N658" s="172">
        <v>4910</v>
      </c>
    </row>
    <row r="659" spans="1:14" x14ac:dyDescent="0.25">
      <c r="A659" s="27">
        <f t="shared" si="182"/>
        <v>3221</v>
      </c>
      <c r="B659" s="28" t="str">
        <f t="shared" si="175"/>
        <v xml:space="preserve"> </v>
      </c>
      <c r="C659" s="35" t="str">
        <f t="shared" si="183"/>
        <v xml:space="preserve">  </v>
      </c>
      <c r="D659" s="35" t="str">
        <f t="shared" si="184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0</v>
      </c>
      <c r="L659" s="196">
        <v>0</v>
      </c>
      <c r="M659" s="196">
        <f t="shared" si="185"/>
        <v>0</v>
      </c>
      <c r="N659" s="172">
        <v>5410</v>
      </c>
    </row>
    <row r="660" spans="1:14" x14ac:dyDescent="0.25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85"/>
        <v>0</v>
      </c>
      <c r="N660" s="172">
        <v>6210</v>
      </c>
    </row>
    <row r="661" spans="1:14" x14ac:dyDescent="0.25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85"/>
        <v>0</v>
      </c>
      <c r="N661" s="172">
        <v>7210</v>
      </c>
    </row>
    <row r="662" spans="1:14" x14ac:dyDescent="0.25">
      <c r="A662" s="36" t="s">
        <v>195</v>
      </c>
      <c r="B662" s="28" t="str">
        <f t="shared" si="175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85"/>
        <v>0</v>
      </c>
      <c r="N662" s="172">
        <v>8210</v>
      </c>
    </row>
    <row r="663" spans="1:14" x14ac:dyDescent="0.25">
      <c r="A663" s="27">
        <f t="shared" ref="A663:A667" si="186">G663</f>
        <v>3222</v>
      </c>
      <c r="B663" s="28" t="str">
        <f t="shared" si="175"/>
        <v xml:space="preserve"> </v>
      </c>
      <c r="C663" s="35" t="str">
        <f t="shared" ref="C663:C667" si="187">IF(H663&gt;0,LEFT(E663,3),"  ")</f>
        <v xml:space="preserve">  </v>
      </c>
      <c r="D663" s="35" t="str">
        <f t="shared" ref="D663:D667" si="188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0</v>
      </c>
      <c r="L663" s="196">
        <v>0</v>
      </c>
      <c r="M663" s="196">
        <f t="shared" si="185"/>
        <v>0</v>
      </c>
      <c r="N663" s="172">
        <v>3210</v>
      </c>
    </row>
    <row r="664" spans="1:14" x14ac:dyDescent="0.25">
      <c r="A664" s="27">
        <f t="shared" si="186"/>
        <v>3222</v>
      </c>
      <c r="B664" s="28" t="str">
        <f t="shared" si="175"/>
        <v xml:space="preserve"> </v>
      </c>
      <c r="C664" s="35" t="str">
        <f t="shared" si="187"/>
        <v xml:space="preserve">  </v>
      </c>
      <c r="D664" s="35" t="str">
        <f t="shared" si="188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100000</v>
      </c>
      <c r="L664" s="196">
        <v>0</v>
      </c>
      <c r="M664" s="196">
        <f t="shared" si="185"/>
        <v>100000</v>
      </c>
      <c r="N664" s="172">
        <v>4910</v>
      </c>
    </row>
    <row r="665" spans="1:14" x14ac:dyDescent="0.25">
      <c r="A665" s="27">
        <f t="shared" si="186"/>
        <v>3222</v>
      </c>
      <c r="B665" s="28" t="str">
        <f t="shared" si="175"/>
        <v xml:space="preserve"> </v>
      </c>
      <c r="C665" s="35" t="str">
        <f t="shared" si="187"/>
        <v xml:space="preserve">  </v>
      </c>
      <c r="D665" s="35" t="str">
        <f t="shared" si="188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3000</v>
      </c>
      <c r="L665" s="196">
        <v>0</v>
      </c>
      <c r="M665" s="196">
        <f t="shared" si="185"/>
        <v>3000</v>
      </c>
      <c r="N665" s="172">
        <v>5410</v>
      </c>
    </row>
    <row r="666" spans="1:14" x14ac:dyDescent="0.25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85"/>
        <v>0</v>
      </c>
      <c r="N666" s="172">
        <v>6210</v>
      </c>
    </row>
    <row r="667" spans="1:14" x14ac:dyDescent="0.25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85"/>
        <v>0</v>
      </c>
      <c r="N667" s="172">
        <v>7210</v>
      </c>
    </row>
    <row r="668" spans="1:14" x14ac:dyDescent="0.25">
      <c r="A668" s="27">
        <f t="shared" si="149"/>
        <v>3222</v>
      </c>
      <c r="B668" s="28" t="str">
        <f t="shared" si="175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85"/>
        <v>0</v>
      </c>
      <c r="N668" s="172">
        <v>8210</v>
      </c>
    </row>
    <row r="669" spans="1:14" x14ac:dyDescent="0.25">
      <c r="A669" s="27">
        <f t="shared" si="149"/>
        <v>3223</v>
      </c>
      <c r="B669" s="28" t="str">
        <f t="shared" si="175"/>
        <v xml:space="preserve"> </v>
      </c>
      <c r="C669" s="35" t="str">
        <f t="shared" ref="C669:C794" si="189">IF(H669&gt;0,LEFT(E669,3),"  ")</f>
        <v xml:space="preserve">  </v>
      </c>
      <c r="D669" s="35" t="str">
        <f t="shared" ref="D669:D794" si="190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1800</v>
      </c>
      <c r="L669" s="196">
        <v>0</v>
      </c>
      <c r="M669" s="196">
        <f t="shared" si="185"/>
        <v>1800</v>
      </c>
      <c r="N669" s="172">
        <v>3210</v>
      </c>
    </row>
    <row r="670" spans="1:14" x14ac:dyDescent="0.25">
      <c r="A670" s="27">
        <f t="shared" ref="A670:A733" si="191">G670</f>
        <v>3223</v>
      </c>
      <c r="B670" s="28" t="str">
        <f t="shared" si="175"/>
        <v xml:space="preserve"> </v>
      </c>
      <c r="C670" s="35" t="str">
        <f t="shared" si="189"/>
        <v xml:space="preserve">  </v>
      </c>
      <c r="D670" s="35" t="str">
        <f t="shared" si="190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1000</v>
      </c>
      <c r="L670" s="196">
        <v>0</v>
      </c>
      <c r="M670" s="196">
        <f t="shared" si="185"/>
        <v>1000</v>
      </c>
      <c r="N670" s="172">
        <v>4910</v>
      </c>
    </row>
    <row r="671" spans="1:14" x14ac:dyDescent="0.25">
      <c r="A671" s="27">
        <f t="shared" si="191"/>
        <v>3223</v>
      </c>
      <c r="B671" s="28" t="str">
        <f t="shared" si="175"/>
        <v xml:space="preserve"> </v>
      </c>
      <c r="C671" s="35" t="str">
        <f t="shared" si="189"/>
        <v xml:space="preserve">  </v>
      </c>
      <c r="D671" s="35" t="str">
        <f t="shared" si="190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85"/>
        <v>0</v>
      </c>
      <c r="N671" s="172">
        <v>5410</v>
      </c>
    </row>
    <row r="672" spans="1:14" x14ac:dyDescent="0.25">
      <c r="A672" s="27">
        <f t="shared" si="191"/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85"/>
        <v>0</v>
      </c>
      <c r="N672" s="172">
        <v>6210</v>
      </c>
    </row>
    <row r="673" spans="1:14" x14ac:dyDescent="0.25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85"/>
        <v>0</v>
      </c>
      <c r="N673" s="172">
        <v>7210</v>
      </c>
    </row>
    <row r="674" spans="1:14" x14ac:dyDescent="0.25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85"/>
        <v>0</v>
      </c>
      <c r="N674" s="172">
        <v>8210</v>
      </c>
    </row>
    <row r="675" spans="1:14" x14ac:dyDescent="0.25">
      <c r="A675" s="27">
        <f t="shared" si="191"/>
        <v>3224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500</v>
      </c>
      <c r="L675" s="196">
        <v>0</v>
      </c>
      <c r="M675" s="196">
        <f t="shared" si="185"/>
        <v>500</v>
      </c>
      <c r="N675" s="172">
        <v>3210</v>
      </c>
    </row>
    <row r="676" spans="1:14" x14ac:dyDescent="0.25">
      <c r="A676" s="27">
        <f t="shared" si="191"/>
        <v>3224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1500</v>
      </c>
      <c r="L676" s="196">
        <v>0</v>
      </c>
      <c r="M676" s="196">
        <f t="shared" si="185"/>
        <v>1500</v>
      </c>
      <c r="N676" s="172">
        <v>4910</v>
      </c>
    </row>
    <row r="677" spans="1:14" x14ac:dyDescent="0.25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0</v>
      </c>
      <c r="L677" s="196">
        <v>0</v>
      </c>
      <c r="M677" s="196">
        <f t="shared" si="185"/>
        <v>0</v>
      </c>
      <c r="N677" s="172">
        <v>5410</v>
      </c>
    </row>
    <row r="678" spans="1:14" x14ac:dyDescent="0.25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85"/>
        <v>0</v>
      </c>
      <c r="N678" s="172">
        <v>6210</v>
      </c>
    </row>
    <row r="679" spans="1:14" x14ac:dyDescent="0.25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85"/>
        <v>0</v>
      </c>
      <c r="N679" s="172">
        <v>7210</v>
      </c>
    </row>
    <row r="680" spans="1:14" x14ac:dyDescent="0.25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85"/>
        <v>0</v>
      </c>
      <c r="N680" s="172">
        <v>8210</v>
      </c>
    </row>
    <row r="681" spans="1:14" x14ac:dyDescent="0.25">
      <c r="A681" s="27">
        <f t="shared" si="191"/>
        <v>3225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3000</v>
      </c>
      <c r="L681" s="196">
        <v>0</v>
      </c>
      <c r="M681" s="196">
        <f t="shared" si="185"/>
        <v>3000</v>
      </c>
      <c r="N681" s="172">
        <v>3210</v>
      </c>
    </row>
    <row r="682" spans="1:14" x14ac:dyDescent="0.25">
      <c r="A682" s="27">
        <f t="shared" si="191"/>
        <v>3225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10000</v>
      </c>
      <c r="L682" s="196">
        <v>0</v>
      </c>
      <c r="M682" s="196">
        <f t="shared" si="185"/>
        <v>10000</v>
      </c>
      <c r="N682" s="172">
        <v>4910</v>
      </c>
    </row>
    <row r="683" spans="1:14" x14ac:dyDescent="0.25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0</v>
      </c>
      <c r="L683" s="196">
        <v>0</v>
      </c>
      <c r="M683" s="196">
        <f t="shared" si="185"/>
        <v>0</v>
      </c>
      <c r="N683" s="172">
        <v>5410</v>
      </c>
    </row>
    <row r="684" spans="1:14" x14ac:dyDescent="0.25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85"/>
        <v>0</v>
      </c>
      <c r="N684" s="172">
        <v>6210</v>
      </c>
    </row>
    <row r="685" spans="1:14" x14ac:dyDescent="0.25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85"/>
        <v>0</v>
      </c>
      <c r="N685" s="172">
        <v>7210</v>
      </c>
    </row>
    <row r="686" spans="1:14" x14ac:dyDescent="0.25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85"/>
        <v>0</v>
      </c>
      <c r="N686" s="172">
        <v>8210</v>
      </c>
    </row>
    <row r="687" spans="1:14" x14ac:dyDescent="0.25">
      <c r="A687" s="27">
        <f t="shared" si="191"/>
        <v>3227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0</v>
      </c>
      <c r="L687" s="196">
        <v>0</v>
      </c>
      <c r="M687" s="196">
        <f t="shared" si="185"/>
        <v>0</v>
      </c>
      <c r="N687" s="172">
        <v>3210</v>
      </c>
    </row>
    <row r="688" spans="1:14" x14ac:dyDescent="0.25">
      <c r="A688" s="27">
        <f t="shared" si="191"/>
        <v>3227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3500</v>
      </c>
      <c r="L688" s="196">
        <v>0</v>
      </c>
      <c r="M688" s="196">
        <f t="shared" si="185"/>
        <v>3500</v>
      </c>
      <c r="N688" s="172">
        <v>4910</v>
      </c>
    </row>
    <row r="689" spans="1:14" x14ac:dyDescent="0.25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85"/>
        <v>0</v>
      </c>
      <c r="N689" s="172">
        <v>5410</v>
      </c>
    </row>
    <row r="690" spans="1:14" x14ac:dyDescent="0.25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85"/>
        <v>0</v>
      </c>
      <c r="N690" s="172">
        <v>6210</v>
      </c>
    </row>
    <row r="691" spans="1:14" x14ac:dyDescent="0.25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85"/>
        <v>0</v>
      </c>
      <c r="N691" s="172">
        <v>7210</v>
      </c>
    </row>
    <row r="692" spans="1:14" x14ac:dyDescent="0.25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85"/>
        <v>0</v>
      </c>
      <c r="N692" s="172">
        <v>8210</v>
      </c>
    </row>
    <row r="693" spans="1:14" x14ac:dyDescent="0.25">
      <c r="A693" s="27">
        <f t="shared" si="191"/>
        <v>323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58750</v>
      </c>
      <c r="L693" s="176">
        <f>SUM(L694:L747)</f>
        <v>0</v>
      </c>
      <c r="M693" s="176">
        <f t="shared" ref="M693" si="192">SUM(M694:M747)</f>
        <v>58750</v>
      </c>
      <c r="N693" s="172"/>
    </row>
    <row r="694" spans="1:14" x14ac:dyDescent="0.25">
      <c r="A694" s="27">
        <f t="shared" si="191"/>
        <v>3231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0</v>
      </c>
      <c r="L694" s="196">
        <v>0</v>
      </c>
      <c r="M694" s="196">
        <f t="shared" ref="M694:M725" si="193">K694+L694</f>
        <v>0</v>
      </c>
      <c r="N694" s="172">
        <v>3210</v>
      </c>
    </row>
    <row r="695" spans="1:14" x14ac:dyDescent="0.25">
      <c r="A695" s="27">
        <f t="shared" si="191"/>
        <v>3231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500</v>
      </c>
      <c r="L695" s="196">
        <v>0</v>
      </c>
      <c r="M695" s="196">
        <f t="shared" si="193"/>
        <v>500</v>
      </c>
      <c r="N695" s="172">
        <v>4910</v>
      </c>
    </row>
    <row r="696" spans="1:14" x14ac:dyDescent="0.25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93"/>
        <v>0</v>
      </c>
      <c r="N696" s="172">
        <v>5410</v>
      </c>
    </row>
    <row r="697" spans="1:14" x14ac:dyDescent="0.25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93"/>
        <v>0</v>
      </c>
      <c r="N697" s="172">
        <v>6210</v>
      </c>
    </row>
    <row r="698" spans="1:14" x14ac:dyDescent="0.25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93"/>
        <v>0</v>
      </c>
      <c r="N698" s="172">
        <v>7210</v>
      </c>
    </row>
    <row r="699" spans="1:14" x14ac:dyDescent="0.25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93"/>
        <v>0</v>
      </c>
      <c r="N699" s="172">
        <v>8210</v>
      </c>
    </row>
    <row r="700" spans="1:14" x14ac:dyDescent="0.25">
      <c r="A700" s="27">
        <f t="shared" si="191"/>
        <v>3232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32550</v>
      </c>
      <c r="L700" s="196">
        <v>0</v>
      </c>
      <c r="M700" s="196">
        <f t="shared" si="193"/>
        <v>32550</v>
      </c>
      <c r="N700" s="172">
        <v>3210</v>
      </c>
    </row>
    <row r="701" spans="1:14" x14ac:dyDescent="0.25">
      <c r="A701" s="27">
        <f t="shared" si="191"/>
        <v>3232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93"/>
        <v>0</v>
      </c>
      <c r="N701" s="172">
        <v>4910</v>
      </c>
    </row>
    <row r="702" spans="1:14" x14ac:dyDescent="0.25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93"/>
        <v>0</v>
      </c>
      <c r="N702" s="172">
        <v>5410</v>
      </c>
    </row>
    <row r="703" spans="1:14" x14ac:dyDescent="0.25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93"/>
        <v>0</v>
      </c>
      <c r="N703" s="172">
        <v>6210</v>
      </c>
    </row>
    <row r="704" spans="1:14" x14ac:dyDescent="0.25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93"/>
        <v>0</v>
      </c>
      <c r="N704" s="172">
        <v>7210</v>
      </c>
    </row>
    <row r="705" spans="1:14" x14ac:dyDescent="0.25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93"/>
        <v>0</v>
      </c>
      <c r="N705" s="172">
        <v>8210</v>
      </c>
    </row>
    <row r="706" spans="1:14" x14ac:dyDescent="0.25">
      <c r="A706" s="27">
        <f t="shared" si="191"/>
        <v>3233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3300</v>
      </c>
      <c r="L706" s="196">
        <v>0</v>
      </c>
      <c r="M706" s="196">
        <f t="shared" si="193"/>
        <v>3300</v>
      </c>
      <c r="N706" s="172">
        <v>3210</v>
      </c>
    </row>
    <row r="707" spans="1:14" x14ac:dyDescent="0.25">
      <c r="A707" s="27">
        <f t="shared" si="191"/>
        <v>3233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93"/>
        <v>0</v>
      </c>
      <c r="N707" s="172">
        <v>4910</v>
      </c>
    </row>
    <row r="708" spans="1:14" x14ac:dyDescent="0.25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0</v>
      </c>
      <c r="L708" s="196">
        <v>0</v>
      </c>
      <c r="M708" s="196">
        <f t="shared" si="193"/>
        <v>0</v>
      </c>
      <c r="N708" s="172">
        <v>5410</v>
      </c>
    </row>
    <row r="709" spans="1:14" x14ac:dyDescent="0.25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93"/>
        <v>0</v>
      </c>
      <c r="N709" s="172">
        <v>6210</v>
      </c>
    </row>
    <row r="710" spans="1:14" x14ac:dyDescent="0.25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93"/>
        <v>0</v>
      </c>
      <c r="N710" s="172">
        <v>7210</v>
      </c>
    </row>
    <row r="711" spans="1:14" x14ac:dyDescent="0.25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93"/>
        <v>0</v>
      </c>
      <c r="N711" s="172">
        <v>8210</v>
      </c>
    </row>
    <row r="712" spans="1:14" x14ac:dyDescent="0.25">
      <c r="A712" s="27">
        <f t="shared" si="191"/>
        <v>3234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0</v>
      </c>
      <c r="L712" s="196">
        <v>0</v>
      </c>
      <c r="M712" s="196">
        <f t="shared" si="193"/>
        <v>0</v>
      </c>
      <c r="N712" s="172">
        <v>3210</v>
      </c>
    </row>
    <row r="713" spans="1:14" x14ac:dyDescent="0.25">
      <c r="A713" s="27">
        <f t="shared" si="191"/>
        <v>3234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2000</v>
      </c>
      <c r="L713" s="196">
        <v>0</v>
      </c>
      <c r="M713" s="196">
        <f t="shared" si="193"/>
        <v>2000</v>
      </c>
      <c r="N713" s="172">
        <v>4910</v>
      </c>
    </row>
    <row r="714" spans="1:14" x14ac:dyDescent="0.25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93"/>
        <v>0</v>
      </c>
      <c r="N714" s="172">
        <v>5410</v>
      </c>
    </row>
    <row r="715" spans="1:14" x14ac:dyDescent="0.25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93"/>
        <v>0</v>
      </c>
      <c r="N715" s="172">
        <v>6210</v>
      </c>
    </row>
    <row r="716" spans="1:14" x14ac:dyDescent="0.25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93"/>
        <v>0</v>
      </c>
      <c r="N716" s="172">
        <v>7210</v>
      </c>
    </row>
    <row r="717" spans="1:14" x14ac:dyDescent="0.25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93"/>
        <v>0</v>
      </c>
      <c r="N717" s="172">
        <v>8210</v>
      </c>
    </row>
    <row r="718" spans="1:14" x14ac:dyDescent="0.25">
      <c r="A718" s="27">
        <f t="shared" si="191"/>
        <v>3235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200</v>
      </c>
      <c r="L718" s="196">
        <v>0</v>
      </c>
      <c r="M718" s="196">
        <f t="shared" si="193"/>
        <v>200</v>
      </c>
      <c r="N718" s="172">
        <v>3210</v>
      </c>
    </row>
    <row r="719" spans="1:14" x14ac:dyDescent="0.25">
      <c r="A719" s="27">
        <f t="shared" si="191"/>
        <v>3235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13000</v>
      </c>
      <c r="L719" s="196">
        <v>0</v>
      </c>
      <c r="M719" s="196">
        <f t="shared" si="193"/>
        <v>13000</v>
      </c>
      <c r="N719" s="172">
        <v>4910</v>
      </c>
    </row>
    <row r="720" spans="1:14" x14ac:dyDescent="0.25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93"/>
        <v>0</v>
      </c>
      <c r="N720" s="172">
        <v>5410</v>
      </c>
    </row>
    <row r="721" spans="1:14" x14ac:dyDescent="0.25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93"/>
        <v>0</v>
      </c>
      <c r="N721" s="172">
        <v>6210</v>
      </c>
    </row>
    <row r="722" spans="1:14" x14ac:dyDescent="0.25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93"/>
        <v>0</v>
      </c>
      <c r="N722" s="172">
        <v>7210</v>
      </c>
    </row>
    <row r="723" spans="1:14" x14ac:dyDescent="0.25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93"/>
        <v>0</v>
      </c>
      <c r="N723" s="172">
        <v>8210</v>
      </c>
    </row>
    <row r="724" spans="1:14" x14ac:dyDescent="0.25">
      <c r="A724" s="27">
        <f t="shared" si="191"/>
        <v>3236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0</v>
      </c>
      <c r="L724" s="196">
        <v>0</v>
      </c>
      <c r="M724" s="196">
        <f t="shared" si="193"/>
        <v>0</v>
      </c>
      <c r="N724" s="172">
        <v>3210</v>
      </c>
    </row>
    <row r="725" spans="1:14" x14ac:dyDescent="0.25">
      <c r="A725" s="27">
        <f t="shared" si="191"/>
        <v>3236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93"/>
        <v>0</v>
      </c>
      <c r="N725" s="172">
        <v>4910</v>
      </c>
    </row>
    <row r="726" spans="1:14" x14ac:dyDescent="0.25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0</v>
      </c>
      <c r="M726" s="196">
        <f t="shared" ref="M726:M747" si="194">K726+L726</f>
        <v>0</v>
      </c>
      <c r="N726" s="172">
        <v>5410</v>
      </c>
    </row>
    <row r="727" spans="1:14" x14ac:dyDescent="0.25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94"/>
        <v>0</v>
      </c>
      <c r="N727" s="172">
        <v>6210</v>
      </c>
    </row>
    <row r="728" spans="1:14" x14ac:dyDescent="0.25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94"/>
        <v>0</v>
      </c>
      <c r="N728" s="172">
        <v>7210</v>
      </c>
    </row>
    <row r="729" spans="1:14" x14ac:dyDescent="0.25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94"/>
        <v>0</v>
      </c>
      <c r="N729" s="172">
        <v>8210</v>
      </c>
    </row>
    <row r="730" spans="1:14" x14ac:dyDescent="0.25">
      <c r="A730" s="27">
        <f t="shared" si="191"/>
        <v>3237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2000</v>
      </c>
      <c r="L730" s="196">
        <v>0</v>
      </c>
      <c r="M730" s="196">
        <f t="shared" si="194"/>
        <v>2000</v>
      </c>
      <c r="N730" s="172">
        <v>3210</v>
      </c>
    </row>
    <row r="731" spans="1:14" x14ac:dyDescent="0.25">
      <c r="A731" s="27">
        <f t="shared" si="191"/>
        <v>3237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2000</v>
      </c>
      <c r="L731" s="196">
        <v>0</v>
      </c>
      <c r="M731" s="196">
        <f t="shared" si="194"/>
        <v>2000</v>
      </c>
      <c r="N731" s="172">
        <v>4910</v>
      </c>
    </row>
    <row r="732" spans="1:14" x14ac:dyDescent="0.25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94"/>
        <v>0</v>
      </c>
      <c r="N732" s="172">
        <v>5410</v>
      </c>
    </row>
    <row r="733" spans="1:14" x14ac:dyDescent="0.25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94"/>
        <v>0</v>
      </c>
      <c r="N733" s="172">
        <v>6210</v>
      </c>
    </row>
    <row r="734" spans="1:14" x14ac:dyDescent="0.25">
      <c r="A734" s="27">
        <f t="shared" ref="A734:A797" si="195">G734</f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94"/>
        <v>0</v>
      </c>
      <c r="N734" s="172">
        <v>7210</v>
      </c>
    </row>
    <row r="735" spans="1:14" x14ac:dyDescent="0.25">
      <c r="A735" s="27">
        <f t="shared" si="195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94"/>
        <v>0</v>
      </c>
      <c r="N735" s="172">
        <v>8210</v>
      </c>
    </row>
    <row r="736" spans="1:14" x14ac:dyDescent="0.25">
      <c r="A736" s="27">
        <f t="shared" si="195"/>
        <v>3238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1200</v>
      </c>
      <c r="L736" s="196">
        <v>0</v>
      </c>
      <c r="M736" s="196">
        <f t="shared" si="194"/>
        <v>1200</v>
      </c>
      <c r="N736" s="172">
        <v>3210</v>
      </c>
    </row>
    <row r="737" spans="1:14" x14ac:dyDescent="0.25">
      <c r="A737" s="27">
        <f t="shared" si="195"/>
        <v>3238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94"/>
        <v>0</v>
      </c>
      <c r="N737" s="172">
        <v>4910</v>
      </c>
    </row>
    <row r="738" spans="1:14" x14ac:dyDescent="0.25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94"/>
        <v>0</v>
      </c>
      <c r="N738" s="172">
        <v>5410</v>
      </c>
    </row>
    <row r="739" spans="1:14" x14ac:dyDescent="0.25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94"/>
        <v>0</v>
      </c>
      <c r="N739" s="172">
        <v>6210</v>
      </c>
    </row>
    <row r="740" spans="1:14" x14ac:dyDescent="0.25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94"/>
        <v>0</v>
      </c>
      <c r="N740" s="172">
        <v>7210</v>
      </c>
    </row>
    <row r="741" spans="1:14" x14ac:dyDescent="0.25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94"/>
        <v>0</v>
      </c>
      <c r="N741" s="172">
        <v>8210</v>
      </c>
    </row>
    <row r="742" spans="1:14" x14ac:dyDescent="0.25">
      <c r="A742" s="27">
        <f t="shared" si="195"/>
        <v>3239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1000</v>
      </c>
      <c r="L742" s="196">
        <v>0</v>
      </c>
      <c r="M742" s="196">
        <f t="shared" si="194"/>
        <v>1000</v>
      </c>
      <c r="N742" s="172">
        <v>3210</v>
      </c>
    </row>
    <row r="743" spans="1:14" x14ac:dyDescent="0.25">
      <c r="A743" s="27">
        <f t="shared" si="195"/>
        <v>3239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1000</v>
      </c>
      <c r="L743" s="196">
        <v>0</v>
      </c>
      <c r="M743" s="196">
        <f t="shared" si="194"/>
        <v>1000</v>
      </c>
      <c r="N743" s="172">
        <v>4910</v>
      </c>
    </row>
    <row r="744" spans="1:14" x14ac:dyDescent="0.25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0</v>
      </c>
      <c r="L744" s="196">
        <v>0</v>
      </c>
      <c r="M744" s="196">
        <f t="shared" si="194"/>
        <v>0</v>
      </c>
      <c r="N744" s="172">
        <v>5410</v>
      </c>
    </row>
    <row r="745" spans="1:14" x14ac:dyDescent="0.25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94"/>
        <v>0</v>
      </c>
      <c r="N745" s="172">
        <v>6210</v>
      </c>
    </row>
    <row r="746" spans="1:14" x14ac:dyDescent="0.25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94"/>
        <v>0</v>
      </c>
      <c r="N746" s="172">
        <v>7210</v>
      </c>
    </row>
    <row r="747" spans="1:14" x14ac:dyDescent="0.25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94"/>
        <v>0</v>
      </c>
      <c r="N747" s="172">
        <v>8210</v>
      </c>
    </row>
    <row r="748" spans="1:14" ht="25.5" x14ac:dyDescent="0.25">
      <c r="A748" s="27">
        <f t="shared" si="195"/>
        <v>324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0</v>
      </c>
      <c r="L748" s="176">
        <f>SUM(L749:L754)</f>
        <v>0</v>
      </c>
      <c r="M748" s="176">
        <f t="shared" ref="M748" si="196">SUM(M749:M754)</f>
        <v>0</v>
      </c>
      <c r="N748" s="172"/>
    </row>
    <row r="749" spans="1:14" x14ac:dyDescent="0.25">
      <c r="A749" s="27">
        <f t="shared" si="195"/>
        <v>3241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0</v>
      </c>
      <c r="L749" s="196">
        <v>0</v>
      </c>
      <c r="M749" s="196">
        <f t="shared" ref="M749:M754" si="197">K749+L749</f>
        <v>0</v>
      </c>
      <c r="N749" s="172">
        <v>3210</v>
      </c>
    </row>
    <row r="750" spans="1:14" x14ac:dyDescent="0.25">
      <c r="A750" s="27">
        <f t="shared" si="195"/>
        <v>3241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97"/>
        <v>0</v>
      </c>
      <c r="N750" s="172">
        <v>4910</v>
      </c>
    </row>
    <row r="751" spans="1:14" x14ac:dyDescent="0.25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0</v>
      </c>
      <c r="L751" s="196">
        <v>0</v>
      </c>
      <c r="M751" s="196">
        <f t="shared" si="197"/>
        <v>0</v>
      </c>
      <c r="N751" s="172">
        <v>5410</v>
      </c>
    </row>
    <row r="752" spans="1:14" x14ac:dyDescent="0.25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97"/>
        <v>0</v>
      </c>
      <c r="N752" s="172">
        <v>6210</v>
      </c>
    </row>
    <row r="753" spans="1:14" x14ac:dyDescent="0.25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97"/>
        <v>0</v>
      </c>
      <c r="N753" s="172">
        <v>7210</v>
      </c>
    </row>
    <row r="754" spans="1:14" x14ac:dyDescent="0.25">
      <c r="A754" s="27">
        <f t="shared" si="195"/>
        <v>3241</v>
      </c>
      <c r="B754" s="28" t="str">
        <f t="shared" ref="B754:B817" si="198">IF(H754&gt;0,F754," ")</f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97"/>
        <v>0</v>
      </c>
      <c r="N754" s="172">
        <v>8210</v>
      </c>
    </row>
    <row r="755" spans="1:14" ht="25.5" x14ac:dyDescent="0.25">
      <c r="A755" s="27">
        <f t="shared" si="195"/>
        <v>329</v>
      </c>
      <c r="B755" s="28" t="str">
        <f t="shared" si="198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194350</v>
      </c>
      <c r="L755" s="176">
        <f>SUM(L756:L797)</f>
        <v>0</v>
      </c>
      <c r="M755" s="176">
        <f t="shared" ref="M755" si="199">SUM(M756:M797)</f>
        <v>194350</v>
      </c>
      <c r="N755" s="172"/>
    </row>
    <row r="756" spans="1:14" x14ac:dyDescent="0.25">
      <c r="A756" s="27">
        <f t="shared" si="195"/>
        <v>3291</v>
      </c>
      <c r="B756" s="28" t="str">
        <f t="shared" si="198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200">K756+L756</f>
        <v>0</v>
      </c>
      <c r="N756" s="172">
        <v>3210</v>
      </c>
    </row>
    <row r="757" spans="1:14" x14ac:dyDescent="0.25">
      <c r="A757" s="27">
        <f t="shared" si="195"/>
        <v>3291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200"/>
        <v>0</v>
      </c>
      <c r="N757" s="172">
        <v>4910</v>
      </c>
    </row>
    <row r="758" spans="1:14" x14ac:dyDescent="0.25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200"/>
        <v>0</v>
      </c>
      <c r="N758" s="172">
        <v>5410</v>
      </c>
    </row>
    <row r="759" spans="1:14" x14ac:dyDescent="0.25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200"/>
        <v>0</v>
      </c>
      <c r="N759" s="172">
        <v>6210</v>
      </c>
    </row>
    <row r="760" spans="1:14" x14ac:dyDescent="0.25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200"/>
        <v>0</v>
      </c>
      <c r="N760" s="172">
        <v>7210</v>
      </c>
    </row>
    <row r="761" spans="1:14" x14ac:dyDescent="0.25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200"/>
        <v>0</v>
      </c>
      <c r="N761" s="172">
        <v>8210</v>
      </c>
    </row>
    <row r="762" spans="1:14" x14ac:dyDescent="0.25">
      <c r="A762" s="27">
        <f t="shared" si="195"/>
        <v>3292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0</v>
      </c>
      <c r="L762" s="196">
        <v>0</v>
      </c>
      <c r="M762" s="196">
        <f t="shared" si="200"/>
        <v>0</v>
      </c>
      <c r="N762" s="172">
        <v>3210</v>
      </c>
    </row>
    <row r="763" spans="1:14" x14ac:dyDescent="0.25">
      <c r="A763" s="27">
        <f t="shared" si="195"/>
        <v>3292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200"/>
        <v>0</v>
      </c>
      <c r="N763" s="172">
        <v>4910</v>
      </c>
    </row>
    <row r="764" spans="1:14" x14ac:dyDescent="0.25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0</v>
      </c>
      <c r="L764" s="196">
        <v>0</v>
      </c>
      <c r="M764" s="196">
        <f t="shared" si="200"/>
        <v>0</v>
      </c>
      <c r="N764" s="172">
        <v>5410</v>
      </c>
    </row>
    <row r="765" spans="1:14" x14ac:dyDescent="0.25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200"/>
        <v>0</v>
      </c>
      <c r="N765" s="172">
        <v>6210</v>
      </c>
    </row>
    <row r="766" spans="1:14" x14ac:dyDescent="0.25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200"/>
        <v>0</v>
      </c>
      <c r="N766" s="172">
        <v>7210</v>
      </c>
    </row>
    <row r="767" spans="1:14" x14ac:dyDescent="0.25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200"/>
        <v>0</v>
      </c>
      <c r="N767" s="172">
        <v>8210</v>
      </c>
    </row>
    <row r="768" spans="1:14" x14ac:dyDescent="0.25">
      <c r="A768" s="27">
        <f t="shared" si="195"/>
        <v>3293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1000</v>
      </c>
      <c r="L768" s="196">
        <v>0</v>
      </c>
      <c r="M768" s="196">
        <f t="shared" si="200"/>
        <v>1000</v>
      </c>
      <c r="N768" s="172">
        <v>3210</v>
      </c>
    </row>
    <row r="769" spans="1:14" x14ac:dyDescent="0.25">
      <c r="A769" s="27">
        <f t="shared" si="195"/>
        <v>3293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200"/>
        <v>0</v>
      </c>
      <c r="N769" s="172">
        <v>4910</v>
      </c>
    </row>
    <row r="770" spans="1:14" x14ac:dyDescent="0.25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0</v>
      </c>
      <c r="M770" s="196">
        <f t="shared" si="200"/>
        <v>0</v>
      </c>
      <c r="N770" s="172">
        <v>5410</v>
      </c>
    </row>
    <row r="771" spans="1:14" x14ac:dyDescent="0.25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200"/>
        <v>0</v>
      </c>
      <c r="N771" s="172">
        <v>6210</v>
      </c>
    </row>
    <row r="772" spans="1:14" x14ac:dyDescent="0.25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200"/>
        <v>0</v>
      </c>
      <c r="N772" s="172">
        <v>7210</v>
      </c>
    </row>
    <row r="773" spans="1:14" x14ac:dyDescent="0.25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200"/>
        <v>0</v>
      </c>
      <c r="N773" s="172">
        <v>8210</v>
      </c>
    </row>
    <row r="774" spans="1:14" x14ac:dyDescent="0.25">
      <c r="A774" s="27">
        <f t="shared" si="195"/>
        <v>3294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350</v>
      </c>
      <c r="L774" s="196">
        <v>0</v>
      </c>
      <c r="M774" s="196">
        <f t="shared" si="200"/>
        <v>350</v>
      </c>
      <c r="N774" s="172">
        <v>3210</v>
      </c>
    </row>
    <row r="775" spans="1:14" x14ac:dyDescent="0.25">
      <c r="A775" s="27">
        <f t="shared" si="195"/>
        <v>3294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200"/>
        <v>0</v>
      </c>
      <c r="N775" s="172">
        <v>4910</v>
      </c>
    </row>
    <row r="776" spans="1:14" x14ac:dyDescent="0.25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200"/>
        <v>0</v>
      </c>
      <c r="N776" s="172">
        <v>5410</v>
      </c>
    </row>
    <row r="777" spans="1:14" x14ac:dyDescent="0.25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200"/>
        <v>0</v>
      </c>
      <c r="N777" s="172">
        <v>6210</v>
      </c>
    </row>
    <row r="778" spans="1:14" x14ac:dyDescent="0.25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200"/>
        <v>0</v>
      </c>
      <c r="N778" s="172">
        <v>7210</v>
      </c>
    </row>
    <row r="779" spans="1:14" x14ac:dyDescent="0.25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200"/>
        <v>0</v>
      </c>
      <c r="N779" s="172">
        <v>8210</v>
      </c>
    </row>
    <row r="780" spans="1:14" x14ac:dyDescent="0.25">
      <c r="A780" s="27">
        <f t="shared" si="195"/>
        <v>3295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2000</v>
      </c>
      <c r="L780" s="196">
        <v>0</v>
      </c>
      <c r="M780" s="196">
        <f t="shared" si="200"/>
        <v>2000</v>
      </c>
      <c r="N780" s="172">
        <v>3210</v>
      </c>
    </row>
    <row r="781" spans="1:14" x14ac:dyDescent="0.25">
      <c r="A781" s="27">
        <f t="shared" si="195"/>
        <v>3295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200"/>
        <v>0</v>
      </c>
      <c r="N781" s="172">
        <v>4910</v>
      </c>
    </row>
    <row r="782" spans="1:14" x14ac:dyDescent="0.25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54000</v>
      </c>
      <c r="L782" s="196">
        <v>0</v>
      </c>
      <c r="M782" s="196">
        <f t="shared" si="200"/>
        <v>54000</v>
      </c>
      <c r="N782" s="172">
        <v>5410</v>
      </c>
    </row>
    <row r="783" spans="1:14" x14ac:dyDescent="0.25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200"/>
        <v>0</v>
      </c>
      <c r="N783" s="172">
        <v>6210</v>
      </c>
    </row>
    <row r="784" spans="1:14" x14ac:dyDescent="0.25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200"/>
        <v>0</v>
      </c>
      <c r="N784" s="172">
        <v>7210</v>
      </c>
    </row>
    <row r="785" spans="1:14" x14ac:dyDescent="0.25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200"/>
        <v>0</v>
      </c>
      <c r="N785" s="172">
        <v>8210</v>
      </c>
    </row>
    <row r="786" spans="1:14" x14ac:dyDescent="0.25">
      <c r="A786" s="27">
        <f t="shared" si="195"/>
        <v>3296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2000</v>
      </c>
      <c r="L786" s="196">
        <v>0</v>
      </c>
      <c r="M786" s="196">
        <f t="shared" si="200"/>
        <v>2000</v>
      </c>
      <c r="N786" s="172">
        <v>3210</v>
      </c>
    </row>
    <row r="787" spans="1:14" x14ac:dyDescent="0.25">
      <c r="A787" s="27">
        <f t="shared" si="195"/>
        <v>3296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200"/>
        <v>0</v>
      </c>
      <c r="N787" s="172">
        <v>4910</v>
      </c>
    </row>
    <row r="788" spans="1:14" x14ac:dyDescent="0.25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126000</v>
      </c>
      <c r="L788" s="196">
        <v>0</v>
      </c>
      <c r="M788" s="196">
        <f t="shared" si="200"/>
        <v>126000</v>
      </c>
      <c r="N788" s="172">
        <v>5410</v>
      </c>
    </row>
    <row r="789" spans="1:14" x14ac:dyDescent="0.25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200"/>
        <v>0</v>
      </c>
      <c r="N789" s="172">
        <v>6210</v>
      </c>
    </row>
    <row r="790" spans="1:14" x14ac:dyDescent="0.25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200"/>
        <v>0</v>
      </c>
      <c r="N790" s="172">
        <v>7210</v>
      </c>
    </row>
    <row r="791" spans="1:14" x14ac:dyDescent="0.25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200"/>
        <v>0</v>
      </c>
      <c r="N791" s="172">
        <v>8210</v>
      </c>
    </row>
    <row r="792" spans="1:14" x14ac:dyDescent="0.25">
      <c r="A792" s="27">
        <f t="shared" si="195"/>
        <v>3299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2000</v>
      </c>
      <c r="L792" s="196">
        <v>0</v>
      </c>
      <c r="M792" s="196">
        <f t="shared" si="200"/>
        <v>2000</v>
      </c>
      <c r="N792" s="172">
        <v>3210</v>
      </c>
    </row>
    <row r="793" spans="1:14" x14ac:dyDescent="0.25">
      <c r="A793" s="27">
        <f t="shared" si="195"/>
        <v>3299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7000</v>
      </c>
      <c r="L793" s="196">
        <v>0</v>
      </c>
      <c r="M793" s="196">
        <f t="shared" si="200"/>
        <v>7000</v>
      </c>
      <c r="N793" s="172">
        <v>4910</v>
      </c>
    </row>
    <row r="794" spans="1:14" x14ac:dyDescent="0.25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0</v>
      </c>
      <c r="L794" s="196">
        <v>0</v>
      </c>
      <c r="M794" s="196">
        <f t="shared" si="200"/>
        <v>0</v>
      </c>
      <c r="N794" s="172">
        <v>5410</v>
      </c>
    </row>
    <row r="795" spans="1:14" x14ac:dyDescent="0.25">
      <c r="A795" s="27">
        <f t="shared" si="195"/>
        <v>3299</v>
      </c>
      <c r="B795" s="28" t="str">
        <f t="shared" si="198"/>
        <v xml:space="preserve"> </v>
      </c>
      <c r="C795" s="35" t="str">
        <f t="shared" ref="C795:C841" si="201">IF(H795&gt;0,LEFT(E795,3),"  ")</f>
        <v xml:space="preserve">  </v>
      </c>
      <c r="D795" s="35" t="str">
        <f t="shared" ref="D795:D841" si="202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200"/>
        <v>0</v>
      </c>
      <c r="N795" s="172">
        <v>6210</v>
      </c>
    </row>
    <row r="796" spans="1:14" x14ac:dyDescent="0.25">
      <c r="A796" s="27">
        <f t="shared" si="195"/>
        <v>3299</v>
      </c>
      <c r="B796" s="28" t="str">
        <f t="shared" si="198"/>
        <v xml:space="preserve"> </v>
      </c>
      <c r="C796" s="35" t="str">
        <f t="shared" si="201"/>
        <v xml:space="preserve">  </v>
      </c>
      <c r="D796" s="35" t="str">
        <f t="shared" si="202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200"/>
        <v>0</v>
      </c>
      <c r="N796" s="172">
        <v>7210</v>
      </c>
    </row>
    <row r="797" spans="1:14" x14ac:dyDescent="0.25">
      <c r="A797" s="27">
        <f t="shared" si="195"/>
        <v>3299</v>
      </c>
      <c r="B797" s="28" t="str">
        <f t="shared" si="198"/>
        <v xml:space="preserve"> </v>
      </c>
      <c r="C797" s="35" t="str">
        <f t="shared" si="201"/>
        <v xml:space="preserve">  </v>
      </c>
      <c r="D797" s="35" t="str">
        <f t="shared" si="202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200"/>
        <v>0</v>
      </c>
      <c r="N797" s="172">
        <v>8210</v>
      </c>
    </row>
    <row r="798" spans="1:14" x14ac:dyDescent="0.25">
      <c r="A798" s="27">
        <f t="shared" ref="A798:A799" si="203">G798</f>
        <v>34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204">SUM(K799,K806)</f>
        <v>105100</v>
      </c>
      <c r="L798" s="176">
        <f t="shared" si="204"/>
        <v>0</v>
      </c>
      <c r="M798" s="176">
        <f t="shared" si="204"/>
        <v>105100</v>
      </c>
      <c r="N798" s="172"/>
    </row>
    <row r="799" spans="1:14" x14ac:dyDescent="0.25">
      <c r="A799" s="27">
        <f t="shared" si="203"/>
        <v>342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0</v>
      </c>
      <c r="L799" s="176">
        <f>SUM(L800:L805)</f>
        <v>0</v>
      </c>
      <c r="M799" s="176">
        <f t="shared" ref="M799" si="205">SUM(M800:M805)</f>
        <v>0</v>
      </c>
    </row>
    <row r="800" spans="1:14" x14ac:dyDescent="0.25">
      <c r="A800" s="27">
        <f>G800</f>
        <v>3423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0</v>
      </c>
      <c r="L800" s="196">
        <v>0</v>
      </c>
      <c r="M800" s="196">
        <f t="shared" ref="M800:M805" si="206">K800+L800</f>
        <v>0</v>
      </c>
      <c r="N800" s="172">
        <v>3210</v>
      </c>
    </row>
    <row r="801" spans="1:14" x14ac:dyDescent="0.25">
      <c r="A801" s="27">
        <f t="shared" ref="A801:A805" si="207">G801</f>
        <v>3423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206"/>
        <v>0</v>
      </c>
      <c r="N801" s="172">
        <v>4910</v>
      </c>
    </row>
    <row r="802" spans="1:14" x14ac:dyDescent="0.25">
      <c r="A802" s="27">
        <f t="shared" si="207"/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206"/>
        <v>0</v>
      </c>
      <c r="N802" s="172">
        <v>5410</v>
      </c>
    </row>
    <row r="803" spans="1:14" x14ac:dyDescent="0.25">
      <c r="A803" s="27">
        <f t="shared" si="207"/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206"/>
        <v>0</v>
      </c>
      <c r="N803" s="172">
        <v>6210</v>
      </c>
    </row>
    <row r="804" spans="1:14" x14ac:dyDescent="0.25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206"/>
        <v>0</v>
      </c>
      <c r="N804" s="172">
        <v>7210</v>
      </c>
    </row>
    <row r="805" spans="1:14" x14ac:dyDescent="0.25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206"/>
        <v>0</v>
      </c>
      <c r="N805" s="172">
        <v>8210</v>
      </c>
    </row>
    <row r="806" spans="1:14" x14ac:dyDescent="0.25">
      <c r="A806" s="27">
        <f>G806</f>
        <v>343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105100</v>
      </c>
      <c r="L806" s="176">
        <f>SUM(L807:L830)</f>
        <v>0</v>
      </c>
      <c r="M806" s="176">
        <f t="shared" ref="M806" si="208">SUM(M807:M830)</f>
        <v>105100</v>
      </c>
      <c r="N806" s="172"/>
    </row>
    <row r="807" spans="1:14" x14ac:dyDescent="0.25">
      <c r="A807" s="27">
        <f>G807</f>
        <v>3431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0</v>
      </c>
      <c r="L807" s="196">
        <v>0</v>
      </c>
      <c r="M807" s="196">
        <f t="shared" ref="M807:M830" si="209">K807+L807</f>
        <v>0</v>
      </c>
      <c r="N807" s="172">
        <v>3210</v>
      </c>
    </row>
    <row r="808" spans="1:14" x14ac:dyDescent="0.25">
      <c r="A808" s="27">
        <f>G808</f>
        <v>3431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209"/>
        <v>0</v>
      </c>
      <c r="N808" s="172">
        <v>4910</v>
      </c>
    </row>
    <row r="809" spans="1:14" x14ac:dyDescent="0.25">
      <c r="A809" s="27">
        <f t="shared" ref="A809:A872" si="210"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209"/>
        <v>0</v>
      </c>
      <c r="N809" s="172">
        <v>5410</v>
      </c>
    </row>
    <row r="810" spans="1:14" x14ac:dyDescent="0.25">
      <c r="A810" s="27">
        <f t="shared" si="210"/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209"/>
        <v>0</v>
      </c>
      <c r="N810" s="172">
        <v>6210</v>
      </c>
    </row>
    <row r="811" spans="1:14" x14ac:dyDescent="0.25">
      <c r="A811" s="27">
        <f t="shared" si="210"/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209"/>
        <v>0</v>
      </c>
      <c r="N811" s="172">
        <v>7210</v>
      </c>
    </row>
    <row r="812" spans="1:14" x14ac:dyDescent="0.25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209"/>
        <v>0</v>
      </c>
      <c r="N812" s="172">
        <v>8210</v>
      </c>
    </row>
    <row r="813" spans="1:14" x14ac:dyDescent="0.25">
      <c r="A813" s="27">
        <f t="shared" si="210"/>
        <v>3432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209"/>
        <v>0</v>
      </c>
      <c r="N813" s="172">
        <v>3210</v>
      </c>
    </row>
    <row r="814" spans="1:14" x14ac:dyDescent="0.25">
      <c r="A814" s="27">
        <f t="shared" si="210"/>
        <v>3432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209"/>
        <v>0</v>
      </c>
      <c r="N814" s="172">
        <v>4910</v>
      </c>
    </row>
    <row r="815" spans="1:14" x14ac:dyDescent="0.25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209"/>
        <v>0</v>
      </c>
      <c r="N815" s="172">
        <v>5410</v>
      </c>
    </row>
    <row r="816" spans="1:14" x14ac:dyDescent="0.25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209"/>
        <v>0</v>
      </c>
      <c r="N816" s="172">
        <v>6210</v>
      </c>
    </row>
    <row r="817" spans="1:14" x14ac:dyDescent="0.25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209"/>
        <v>0</v>
      </c>
      <c r="N817" s="172">
        <v>7210</v>
      </c>
    </row>
    <row r="818" spans="1:14" x14ac:dyDescent="0.25">
      <c r="A818" s="27">
        <f t="shared" si="210"/>
        <v>3432</v>
      </c>
      <c r="B818" s="28" t="str">
        <f t="shared" ref="B818:B881" si="211">IF(H818&gt;0,F818," ")</f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209"/>
        <v>0</v>
      </c>
      <c r="N818" s="172">
        <v>8210</v>
      </c>
    </row>
    <row r="819" spans="1:14" x14ac:dyDescent="0.25">
      <c r="A819" s="27">
        <f t="shared" si="210"/>
        <v>3433</v>
      </c>
      <c r="B819" s="28" t="str">
        <f t="shared" si="211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100</v>
      </c>
      <c r="L819" s="196">
        <v>0</v>
      </c>
      <c r="M819" s="196">
        <f t="shared" si="209"/>
        <v>100</v>
      </c>
      <c r="N819" s="172">
        <v>3210</v>
      </c>
    </row>
    <row r="820" spans="1:14" x14ac:dyDescent="0.25">
      <c r="A820" s="27">
        <f t="shared" si="210"/>
        <v>3433</v>
      </c>
      <c r="B820" s="28" t="str">
        <f t="shared" si="211"/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209"/>
        <v>0</v>
      </c>
      <c r="N820" s="172">
        <v>4910</v>
      </c>
    </row>
    <row r="821" spans="1:14" x14ac:dyDescent="0.25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105000</v>
      </c>
      <c r="L821" s="196">
        <v>0</v>
      </c>
      <c r="M821" s="196">
        <f t="shared" si="209"/>
        <v>105000</v>
      </c>
      <c r="N821" s="172">
        <v>5410</v>
      </c>
    </row>
    <row r="822" spans="1:14" x14ac:dyDescent="0.25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209"/>
        <v>0</v>
      </c>
      <c r="N822" s="172">
        <v>6210</v>
      </c>
    </row>
    <row r="823" spans="1:14" x14ac:dyDescent="0.25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209"/>
        <v>0</v>
      </c>
      <c r="N823" s="172">
        <v>7210</v>
      </c>
    </row>
    <row r="824" spans="1:14" x14ac:dyDescent="0.25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209"/>
        <v>0</v>
      </c>
      <c r="N824" s="172">
        <v>8210</v>
      </c>
    </row>
    <row r="825" spans="1:14" x14ac:dyDescent="0.25">
      <c r="A825" s="27">
        <f t="shared" si="210"/>
        <v>3434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209"/>
        <v>0</v>
      </c>
      <c r="N825" s="172">
        <v>3210</v>
      </c>
    </row>
    <row r="826" spans="1:14" x14ac:dyDescent="0.25">
      <c r="A826" s="27">
        <f t="shared" si="210"/>
        <v>3434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209"/>
        <v>0</v>
      </c>
      <c r="N826" s="172">
        <v>4910</v>
      </c>
    </row>
    <row r="827" spans="1:14" x14ac:dyDescent="0.25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209"/>
        <v>0</v>
      </c>
      <c r="N827" s="172">
        <v>5410</v>
      </c>
    </row>
    <row r="828" spans="1:14" x14ac:dyDescent="0.25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209"/>
        <v>0</v>
      </c>
      <c r="N828" s="172">
        <v>6210</v>
      </c>
    </row>
    <row r="829" spans="1:14" x14ac:dyDescent="0.25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209"/>
        <v>0</v>
      </c>
      <c r="N829" s="172">
        <v>7210</v>
      </c>
    </row>
    <row r="830" spans="1:14" x14ac:dyDescent="0.25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209"/>
        <v>0</v>
      </c>
      <c r="N830" s="172">
        <v>8210</v>
      </c>
    </row>
    <row r="831" spans="1:14" x14ac:dyDescent="0.25">
      <c r="A831" s="27">
        <f t="shared" si="210"/>
        <v>35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212">SUM(K832)</f>
        <v>0</v>
      </c>
      <c r="L831" s="176">
        <f t="shared" si="212"/>
        <v>0</v>
      </c>
      <c r="M831" s="176">
        <f t="shared" si="212"/>
        <v>0</v>
      </c>
      <c r="N831" s="172"/>
    </row>
    <row r="832" spans="1:14" ht="38.25" x14ac:dyDescent="0.25">
      <c r="A832" s="27">
        <f t="shared" si="210"/>
        <v>353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213">SUM(M833:M838)</f>
        <v>0</v>
      </c>
      <c r="N832" s="172"/>
    </row>
    <row r="833" spans="1:14" x14ac:dyDescent="0.25">
      <c r="A833" s="27">
        <f t="shared" si="210"/>
        <v>3531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14">K833+L833</f>
        <v>0</v>
      </c>
      <c r="N833" s="172">
        <v>3210</v>
      </c>
    </row>
    <row r="834" spans="1:14" x14ac:dyDescent="0.25">
      <c r="A834" s="27">
        <f t="shared" si="210"/>
        <v>3531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14"/>
        <v>0</v>
      </c>
      <c r="N834" s="172">
        <v>4910</v>
      </c>
    </row>
    <row r="835" spans="1:14" x14ac:dyDescent="0.25">
      <c r="A835" s="27">
        <f>G835</f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14"/>
        <v>0</v>
      </c>
      <c r="N835" s="172">
        <v>5410</v>
      </c>
    </row>
    <row r="836" spans="1:14" x14ac:dyDescent="0.25">
      <c r="A836" s="27">
        <f t="shared" ref="A836:A840" si="215">G836</f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14"/>
        <v>0</v>
      </c>
      <c r="N836" s="172">
        <v>6210</v>
      </c>
    </row>
    <row r="837" spans="1:14" x14ac:dyDescent="0.25">
      <c r="A837" s="27">
        <f t="shared" si="215"/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14"/>
        <v>0</v>
      </c>
      <c r="N837" s="172">
        <v>7210</v>
      </c>
    </row>
    <row r="838" spans="1:14" x14ac:dyDescent="0.25">
      <c r="A838" s="27">
        <f t="shared" si="215"/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14"/>
        <v>0</v>
      </c>
      <c r="N838" s="172">
        <v>8210</v>
      </c>
    </row>
    <row r="839" spans="1:14" ht="25.5" x14ac:dyDescent="0.25">
      <c r="A839" s="27">
        <f t="shared" si="215"/>
        <v>36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16">SUM(K840,K847,K860,K873)</f>
        <v>0</v>
      </c>
      <c r="L839" s="176">
        <f t="shared" si="216"/>
        <v>0</v>
      </c>
      <c r="M839" s="176">
        <f>SUM(M840,M847,M860,M873)</f>
        <v>0</v>
      </c>
      <c r="N839" s="172"/>
    </row>
    <row r="840" spans="1:14" ht="38.25" x14ac:dyDescent="0.25">
      <c r="A840" s="27">
        <f t="shared" si="215"/>
        <v>362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/>
      <c r="F840" s="152"/>
      <c r="G840" s="173">
        <v>362</v>
      </c>
      <c r="H840" s="174"/>
      <c r="I840" s="174"/>
      <c r="J840" s="192" t="s">
        <v>289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x14ac:dyDescent="0.25">
      <c r="A841" s="27">
        <f t="shared" si="210"/>
        <v>3621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8" t="s">
        <v>290</v>
      </c>
      <c r="K841" s="196">
        <v>0</v>
      </c>
      <c r="L841" s="196">
        <v>0</v>
      </c>
      <c r="M841" s="196">
        <f t="shared" ref="M841:M846" si="217">K841+L841</f>
        <v>0</v>
      </c>
      <c r="N841" s="172">
        <v>3210</v>
      </c>
    </row>
    <row r="842" spans="1:14" x14ac:dyDescent="0.25">
      <c r="A842" s="36" t="s">
        <v>195</v>
      </c>
      <c r="B842" s="28" t="str">
        <f t="shared" si="211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9"/>
      <c r="K842" s="196">
        <v>0</v>
      </c>
      <c r="L842" s="196">
        <v>0</v>
      </c>
      <c r="M842" s="196">
        <f t="shared" si="217"/>
        <v>0</v>
      </c>
      <c r="N842" s="172">
        <v>4910</v>
      </c>
    </row>
    <row r="843" spans="1:14" x14ac:dyDescent="0.25">
      <c r="A843" s="27">
        <f t="shared" ref="A843:A847" si="218">G843</f>
        <v>3621</v>
      </c>
      <c r="B843" s="28" t="str">
        <f t="shared" si="211"/>
        <v xml:space="preserve"> </v>
      </c>
      <c r="C843" s="35" t="str">
        <f t="shared" ref="C843:C906" si="219">IF(H843&gt;0,LEFT(E843,3),"  ")</f>
        <v xml:space="preserve">  </v>
      </c>
      <c r="D843" s="35" t="str">
        <f t="shared" ref="D843:D906" si="220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9"/>
      <c r="K843" s="196">
        <v>0</v>
      </c>
      <c r="L843" s="196">
        <v>0</v>
      </c>
      <c r="M843" s="196">
        <f t="shared" si="217"/>
        <v>0</v>
      </c>
      <c r="N843" s="172">
        <v>5410</v>
      </c>
    </row>
    <row r="844" spans="1:14" x14ac:dyDescent="0.25">
      <c r="A844" s="27">
        <f t="shared" si="218"/>
        <v>3621</v>
      </c>
      <c r="B844" s="28" t="str">
        <f t="shared" si="211"/>
        <v xml:space="preserve"> </v>
      </c>
      <c r="C844" s="35" t="str">
        <f t="shared" si="219"/>
        <v xml:space="preserve">  </v>
      </c>
      <c r="D844" s="35" t="str">
        <f t="shared" si="220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9"/>
      <c r="K844" s="196">
        <v>0</v>
      </c>
      <c r="L844" s="196">
        <v>0</v>
      </c>
      <c r="M844" s="196">
        <f t="shared" si="217"/>
        <v>0</v>
      </c>
      <c r="N844" s="172">
        <v>6210</v>
      </c>
    </row>
    <row r="845" spans="1:14" x14ac:dyDescent="0.25">
      <c r="A845" s="27">
        <f t="shared" si="218"/>
        <v>3621</v>
      </c>
      <c r="B845" s="28" t="str">
        <f t="shared" si="211"/>
        <v xml:space="preserve"> </v>
      </c>
      <c r="C845" s="35" t="str">
        <f t="shared" si="219"/>
        <v xml:space="preserve">  </v>
      </c>
      <c r="D845" s="35" t="str">
        <f t="shared" si="220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9"/>
      <c r="K845" s="196">
        <v>0</v>
      </c>
      <c r="L845" s="196">
        <v>0</v>
      </c>
      <c r="M845" s="196">
        <f t="shared" si="217"/>
        <v>0</v>
      </c>
      <c r="N845" s="172">
        <v>7210</v>
      </c>
    </row>
    <row r="846" spans="1:14" x14ac:dyDescent="0.25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40"/>
      <c r="K846" s="196">
        <v>0</v>
      </c>
      <c r="L846" s="196">
        <v>0</v>
      </c>
      <c r="M846" s="196">
        <f t="shared" si="217"/>
        <v>0</v>
      </c>
      <c r="N846" s="172">
        <v>8210</v>
      </c>
    </row>
    <row r="847" spans="1:14" ht="25.5" x14ac:dyDescent="0.25">
      <c r="A847" s="27">
        <f t="shared" si="218"/>
        <v>366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21">SUM(M848:M859)</f>
        <v>0</v>
      </c>
      <c r="N847" s="172"/>
    </row>
    <row r="848" spans="1:14" x14ac:dyDescent="0.25">
      <c r="A848" s="27">
        <f t="shared" si="210"/>
        <v>3661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22">K848+L848</f>
        <v>0</v>
      </c>
      <c r="N848" s="172">
        <v>3210</v>
      </c>
    </row>
    <row r="849" spans="1:14" x14ac:dyDescent="0.25">
      <c r="A849" s="27">
        <f t="shared" si="210"/>
        <v>3661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22"/>
        <v>0</v>
      </c>
      <c r="N849" s="172">
        <v>4910</v>
      </c>
    </row>
    <row r="850" spans="1:14" x14ac:dyDescent="0.25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22"/>
        <v>0</v>
      </c>
      <c r="N850" s="172">
        <v>5410</v>
      </c>
    </row>
    <row r="851" spans="1:14" x14ac:dyDescent="0.25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22"/>
        <v>0</v>
      </c>
      <c r="N851" s="172">
        <v>6210</v>
      </c>
    </row>
    <row r="852" spans="1:14" x14ac:dyDescent="0.25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22"/>
        <v>0</v>
      </c>
      <c r="N852" s="172">
        <v>7210</v>
      </c>
    </row>
    <row r="853" spans="1:14" x14ac:dyDescent="0.25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22"/>
        <v>0</v>
      </c>
      <c r="N853" s="172">
        <v>8210</v>
      </c>
    </row>
    <row r="854" spans="1:14" x14ac:dyDescent="0.25">
      <c r="A854" s="27">
        <f t="shared" si="210"/>
        <v>3662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22"/>
        <v>0</v>
      </c>
      <c r="N854" s="172">
        <v>3210</v>
      </c>
    </row>
    <row r="855" spans="1:14" x14ac:dyDescent="0.25">
      <c r="A855" s="27">
        <f t="shared" si="210"/>
        <v>3662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22"/>
        <v>0</v>
      </c>
      <c r="N855" s="172">
        <v>4910</v>
      </c>
    </row>
    <row r="856" spans="1:14" x14ac:dyDescent="0.25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22"/>
        <v>0</v>
      </c>
      <c r="N856" s="172">
        <v>5410</v>
      </c>
    </row>
    <row r="857" spans="1:14" x14ac:dyDescent="0.25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22"/>
        <v>0</v>
      </c>
      <c r="N857" s="172">
        <v>6210</v>
      </c>
    </row>
    <row r="858" spans="1:14" x14ac:dyDescent="0.25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22"/>
        <v>0</v>
      </c>
      <c r="N858" s="172">
        <v>7210</v>
      </c>
    </row>
    <row r="859" spans="1:14" x14ac:dyDescent="0.25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22"/>
        <v>0</v>
      </c>
      <c r="N859" s="172">
        <v>8210</v>
      </c>
    </row>
    <row r="860" spans="1:14" ht="25.5" x14ac:dyDescent="0.25">
      <c r="A860" s="27">
        <f t="shared" si="210"/>
        <v>368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23">SUM(M861:M872)</f>
        <v>0</v>
      </c>
      <c r="N860" s="172"/>
    </row>
    <row r="861" spans="1:14" x14ac:dyDescent="0.25">
      <c r="A861" s="27">
        <f t="shared" si="210"/>
        <v>3681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24">K861+L861</f>
        <v>0</v>
      </c>
      <c r="N861" s="172">
        <v>3210</v>
      </c>
    </row>
    <row r="862" spans="1:14" x14ac:dyDescent="0.25">
      <c r="A862" s="27">
        <f t="shared" si="210"/>
        <v>3681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24"/>
        <v>0</v>
      </c>
      <c r="N862" s="172">
        <v>4910</v>
      </c>
    </row>
    <row r="863" spans="1:14" x14ac:dyDescent="0.25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24"/>
        <v>0</v>
      </c>
      <c r="N863" s="172">
        <v>5410</v>
      </c>
    </row>
    <row r="864" spans="1:14" x14ac:dyDescent="0.25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24"/>
        <v>0</v>
      </c>
      <c r="N864" s="172">
        <v>6210</v>
      </c>
    </row>
    <row r="865" spans="1:14" x14ac:dyDescent="0.25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24"/>
        <v>0</v>
      </c>
      <c r="N865" s="172">
        <v>7210</v>
      </c>
    </row>
    <row r="866" spans="1:14" x14ac:dyDescent="0.25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24"/>
        <v>0</v>
      </c>
      <c r="N866" s="172">
        <v>8210</v>
      </c>
    </row>
    <row r="867" spans="1:14" x14ac:dyDescent="0.25">
      <c r="A867" s="27">
        <f t="shared" si="210"/>
        <v>3682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24"/>
        <v>0</v>
      </c>
      <c r="N867" s="172">
        <v>3210</v>
      </c>
    </row>
    <row r="868" spans="1:14" x14ac:dyDescent="0.25">
      <c r="A868" s="27">
        <f t="shared" si="210"/>
        <v>3682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24"/>
        <v>0</v>
      </c>
      <c r="N868" s="172">
        <v>4910</v>
      </c>
    </row>
    <row r="869" spans="1:14" x14ac:dyDescent="0.25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24"/>
        <v>0</v>
      </c>
      <c r="N869" s="172">
        <v>5410</v>
      </c>
    </row>
    <row r="870" spans="1:14" x14ac:dyDescent="0.25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24"/>
        <v>0</v>
      </c>
      <c r="N870" s="172">
        <v>6210</v>
      </c>
    </row>
    <row r="871" spans="1:14" x14ac:dyDescent="0.25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24"/>
        <v>0</v>
      </c>
      <c r="N871" s="172">
        <v>7210</v>
      </c>
    </row>
    <row r="872" spans="1:14" x14ac:dyDescent="0.25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24"/>
        <v>0</v>
      </c>
      <c r="N872" s="172">
        <v>8210</v>
      </c>
    </row>
    <row r="873" spans="1:14" ht="25.5" x14ac:dyDescent="0.25">
      <c r="A873" s="27">
        <f t="shared" ref="A873:A936" si="225">G873</f>
        <v>369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26">SUM(M874:M891)</f>
        <v>0</v>
      </c>
      <c r="N873" s="172"/>
    </row>
    <row r="874" spans="1:14" x14ac:dyDescent="0.25">
      <c r="A874" s="27">
        <f t="shared" si="225"/>
        <v>3691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27">K874+L874</f>
        <v>0</v>
      </c>
      <c r="N874" s="172">
        <v>3210</v>
      </c>
    </row>
    <row r="875" spans="1:14" x14ac:dyDescent="0.25">
      <c r="A875" s="27">
        <f t="shared" si="225"/>
        <v>3691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27"/>
        <v>0</v>
      </c>
      <c r="N875" s="172">
        <v>4910</v>
      </c>
    </row>
    <row r="876" spans="1:14" x14ac:dyDescent="0.25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27"/>
        <v>0</v>
      </c>
      <c r="N876" s="172">
        <v>5410</v>
      </c>
    </row>
    <row r="877" spans="1:14" x14ac:dyDescent="0.25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27"/>
        <v>0</v>
      </c>
      <c r="N877" s="172">
        <v>6210</v>
      </c>
    </row>
    <row r="878" spans="1:14" x14ac:dyDescent="0.25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27"/>
        <v>0</v>
      </c>
      <c r="N878" s="172">
        <v>7210</v>
      </c>
    </row>
    <row r="879" spans="1:14" x14ac:dyDescent="0.25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27"/>
        <v>0</v>
      </c>
      <c r="N879" s="172">
        <v>8210</v>
      </c>
    </row>
    <row r="880" spans="1:14" x14ac:dyDescent="0.25">
      <c r="A880" s="27">
        <f t="shared" si="225"/>
        <v>3693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27"/>
        <v>0</v>
      </c>
      <c r="N880" s="172">
        <v>3210</v>
      </c>
    </row>
    <row r="881" spans="1:14" x14ac:dyDescent="0.25">
      <c r="A881" s="27">
        <f t="shared" si="225"/>
        <v>3693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27"/>
        <v>0</v>
      </c>
      <c r="N881" s="172">
        <v>4910</v>
      </c>
    </row>
    <row r="882" spans="1:14" x14ac:dyDescent="0.25">
      <c r="A882" s="27">
        <f t="shared" si="225"/>
        <v>3693</v>
      </c>
      <c r="B882" s="28" t="str">
        <f t="shared" ref="B882:B1029" si="228">IF(H882&gt;0,F882," ")</f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27"/>
        <v>0</v>
      </c>
      <c r="N882" s="172">
        <v>5410</v>
      </c>
    </row>
    <row r="883" spans="1:14" x14ac:dyDescent="0.25">
      <c r="A883" s="27">
        <f t="shared" si="225"/>
        <v>3693</v>
      </c>
      <c r="B883" s="28" t="str">
        <f t="shared" si="228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27"/>
        <v>0</v>
      </c>
      <c r="N883" s="172">
        <v>6210</v>
      </c>
    </row>
    <row r="884" spans="1:14" x14ac:dyDescent="0.25">
      <c r="A884" s="27">
        <f t="shared" si="225"/>
        <v>3693</v>
      </c>
      <c r="B884" s="28" t="str">
        <f t="shared" si="228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27"/>
        <v>0</v>
      </c>
      <c r="N884" s="172">
        <v>7210</v>
      </c>
    </row>
    <row r="885" spans="1:14" x14ac:dyDescent="0.25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27"/>
        <v>0</v>
      </c>
      <c r="N885" s="172">
        <v>8210</v>
      </c>
    </row>
    <row r="886" spans="1:14" x14ac:dyDescent="0.25">
      <c r="A886" s="27">
        <f t="shared" si="225"/>
        <v>3694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27"/>
        <v>0</v>
      </c>
      <c r="N886" s="172">
        <v>3210</v>
      </c>
    </row>
    <row r="887" spans="1:14" x14ac:dyDescent="0.25">
      <c r="A887" s="27">
        <f t="shared" si="225"/>
        <v>3694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27"/>
        <v>0</v>
      </c>
      <c r="N887" s="172">
        <v>4910</v>
      </c>
    </row>
    <row r="888" spans="1:14" x14ac:dyDescent="0.25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27"/>
        <v>0</v>
      </c>
      <c r="N888" s="172">
        <v>5410</v>
      </c>
    </row>
    <row r="889" spans="1:14" x14ac:dyDescent="0.25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27"/>
        <v>0</v>
      </c>
      <c r="N889" s="172">
        <v>6210</v>
      </c>
    </row>
    <row r="890" spans="1:14" x14ac:dyDescent="0.25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27"/>
        <v>0</v>
      </c>
      <c r="N890" s="172">
        <v>7210</v>
      </c>
    </row>
    <row r="891" spans="1:14" x14ac:dyDescent="0.25">
      <c r="A891" s="27">
        <f>G891</f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27"/>
        <v>0</v>
      </c>
      <c r="N891" s="172">
        <v>8210</v>
      </c>
    </row>
    <row r="892" spans="1:14" ht="25.5" x14ac:dyDescent="0.25">
      <c r="A892" s="27">
        <f t="shared" ref="A892:A896" si="229">G892</f>
        <v>37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30">SUM(K893)</f>
        <v>0</v>
      </c>
      <c r="L892" s="176">
        <f t="shared" si="230"/>
        <v>0</v>
      </c>
      <c r="M892" s="176">
        <f t="shared" si="230"/>
        <v>0</v>
      </c>
      <c r="N892" s="172"/>
    </row>
    <row r="893" spans="1:14" ht="25.5" x14ac:dyDescent="0.25">
      <c r="A893" s="27">
        <f t="shared" si="229"/>
        <v>372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0</v>
      </c>
      <c r="L893" s="176">
        <f>SUM(L894:L911)</f>
        <v>0</v>
      </c>
      <c r="M893" s="176">
        <f t="shared" ref="M893" si="231">SUM(M894:M911)</f>
        <v>0</v>
      </c>
      <c r="N893" s="172"/>
    </row>
    <row r="894" spans="1:14" x14ac:dyDescent="0.25">
      <c r="A894" s="27">
        <f t="shared" si="229"/>
        <v>3721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32">K894+L894</f>
        <v>0</v>
      </c>
      <c r="N894" s="172">
        <v>3210</v>
      </c>
    </row>
    <row r="895" spans="1:14" x14ac:dyDescent="0.25">
      <c r="A895" s="27">
        <f t="shared" si="229"/>
        <v>3721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32"/>
        <v>0</v>
      </c>
      <c r="N895" s="172">
        <v>4910</v>
      </c>
    </row>
    <row r="896" spans="1:14" x14ac:dyDescent="0.25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32"/>
        <v>0</v>
      </c>
      <c r="N896" s="172">
        <v>5410</v>
      </c>
    </row>
    <row r="897" spans="1:14" x14ac:dyDescent="0.25">
      <c r="A897" s="27">
        <f t="shared" si="225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32"/>
        <v>0</v>
      </c>
      <c r="N897" s="172">
        <v>6210</v>
      </c>
    </row>
    <row r="898" spans="1:14" x14ac:dyDescent="0.25">
      <c r="A898" s="27">
        <f t="shared" si="225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32"/>
        <v>0</v>
      </c>
      <c r="N898" s="172">
        <v>7210</v>
      </c>
    </row>
    <row r="899" spans="1:14" x14ac:dyDescent="0.25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32"/>
        <v>0</v>
      </c>
      <c r="N899" s="172">
        <v>8210</v>
      </c>
    </row>
    <row r="900" spans="1:14" x14ac:dyDescent="0.25">
      <c r="A900" s="27">
        <f t="shared" si="225"/>
        <v>3722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0</v>
      </c>
      <c r="L900" s="196">
        <v>0</v>
      </c>
      <c r="M900" s="196">
        <f t="shared" si="232"/>
        <v>0</v>
      </c>
      <c r="N900" s="172">
        <v>3210</v>
      </c>
    </row>
    <row r="901" spans="1:14" x14ac:dyDescent="0.25">
      <c r="A901" s="27">
        <f t="shared" si="225"/>
        <v>3722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32"/>
        <v>0</v>
      </c>
      <c r="N901" s="172">
        <v>4910</v>
      </c>
    </row>
    <row r="902" spans="1:14" x14ac:dyDescent="0.25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32"/>
        <v>0</v>
      </c>
      <c r="N902" s="172">
        <v>5410</v>
      </c>
    </row>
    <row r="903" spans="1:14" x14ac:dyDescent="0.25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32"/>
        <v>0</v>
      </c>
      <c r="N903" s="172">
        <v>6210</v>
      </c>
    </row>
    <row r="904" spans="1:14" x14ac:dyDescent="0.25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32"/>
        <v>0</v>
      </c>
      <c r="N904" s="172">
        <v>7210</v>
      </c>
    </row>
    <row r="905" spans="1:14" x14ac:dyDescent="0.25">
      <c r="A905" s="27">
        <f t="shared" si="225"/>
        <v>3722</v>
      </c>
      <c r="B905" s="28" t="str">
        <f>IF(H905&gt;0,F905," ")</f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32"/>
        <v>0</v>
      </c>
      <c r="N905" s="172">
        <v>8210</v>
      </c>
    </row>
    <row r="906" spans="1:14" x14ac:dyDescent="0.25">
      <c r="A906" s="27">
        <f t="shared" si="225"/>
        <v>3723</v>
      </c>
      <c r="B906" s="28" t="str">
        <f t="shared" ref="B906:B910" si="233">IF(H906&gt;0,F906," ")</f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32"/>
        <v>0</v>
      </c>
      <c r="N906" s="172">
        <v>3210</v>
      </c>
    </row>
    <row r="907" spans="1:14" x14ac:dyDescent="0.25">
      <c r="A907" s="27">
        <f t="shared" si="225"/>
        <v>3723</v>
      </c>
      <c r="B907" s="28" t="str">
        <f t="shared" si="233"/>
        <v xml:space="preserve"> </v>
      </c>
      <c r="C907" s="35" t="str">
        <f t="shared" ref="C907:C990" si="234">IF(H907&gt;0,LEFT(E907,3),"  ")</f>
        <v xml:space="preserve">  </v>
      </c>
      <c r="D907" s="35" t="str">
        <f t="shared" ref="D907:D990" si="235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32"/>
        <v>0</v>
      </c>
      <c r="N907" s="172">
        <v>4910</v>
      </c>
    </row>
    <row r="908" spans="1:14" x14ac:dyDescent="0.25">
      <c r="A908" s="27">
        <f t="shared" si="225"/>
        <v>3723</v>
      </c>
      <c r="B908" s="28" t="str">
        <f t="shared" si="233"/>
        <v xml:space="preserve"> </v>
      </c>
      <c r="C908" s="35" t="str">
        <f t="shared" si="234"/>
        <v xml:space="preserve">  </v>
      </c>
      <c r="D908" s="35" t="str">
        <f t="shared" si="235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32"/>
        <v>0</v>
      </c>
      <c r="N908" s="172">
        <v>5410</v>
      </c>
    </row>
    <row r="909" spans="1:14" x14ac:dyDescent="0.25">
      <c r="A909" s="27">
        <f t="shared" si="225"/>
        <v>3723</v>
      </c>
      <c r="B909" s="28" t="str">
        <f t="shared" si="233"/>
        <v xml:space="preserve"> </v>
      </c>
      <c r="C909" s="35" t="str">
        <f t="shared" si="234"/>
        <v xml:space="preserve">  </v>
      </c>
      <c r="D909" s="35" t="str">
        <f t="shared" si="235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32"/>
        <v>0</v>
      </c>
      <c r="N909" s="172">
        <v>6210</v>
      </c>
    </row>
    <row r="910" spans="1:14" x14ac:dyDescent="0.25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32"/>
        <v>0</v>
      </c>
      <c r="N910" s="172">
        <v>7210</v>
      </c>
    </row>
    <row r="911" spans="1:14" x14ac:dyDescent="0.25">
      <c r="A911" s="27">
        <f t="shared" si="225"/>
        <v>3723</v>
      </c>
      <c r="B911" s="28" t="str">
        <f t="shared" si="228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32"/>
        <v>0</v>
      </c>
      <c r="N911" s="172">
        <v>8210</v>
      </c>
    </row>
    <row r="912" spans="1:14" x14ac:dyDescent="0.25">
      <c r="A912" s="27">
        <f t="shared" si="225"/>
        <v>38</v>
      </c>
      <c r="B912" s="28" t="str">
        <f t="shared" si="228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36">SUM(L913)</f>
        <v>0</v>
      </c>
      <c r="M912" s="176">
        <f t="shared" si="236"/>
        <v>0</v>
      </c>
      <c r="N912" s="172"/>
    </row>
    <row r="913" spans="1:14" x14ac:dyDescent="0.25">
      <c r="A913" s="27">
        <f t="shared" si="225"/>
        <v>381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37">SUM(K914:K925)</f>
        <v>0</v>
      </c>
      <c r="L913" s="176">
        <f>SUM(L914:L925)</f>
        <v>0</v>
      </c>
      <c r="M913" s="176">
        <f t="shared" ref="M913" si="238">SUM(M914:M925)</f>
        <v>0</v>
      </c>
      <c r="N913" s="172"/>
    </row>
    <row r="914" spans="1:14" x14ac:dyDescent="0.25">
      <c r="A914" s="27">
        <f t="shared" si="225"/>
        <v>3811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39">K914+L914</f>
        <v>0</v>
      </c>
      <c r="N914" s="172">
        <v>3210</v>
      </c>
    </row>
    <row r="915" spans="1:14" x14ac:dyDescent="0.25">
      <c r="A915" s="27">
        <f t="shared" si="225"/>
        <v>3811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39"/>
        <v>0</v>
      </c>
      <c r="N915" s="172">
        <v>4910</v>
      </c>
    </row>
    <row r="916" spans="1:14" x14ac:dyDescent="0.25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39"/>
        <v>0</v>
      </c>
      <c r="N916" s="172">
        <v>5410</v>
      </c>
    </row>
    <row r="917" spans="1:14" x14ac:dyDescent="0.25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39"/>
        <v>0</v>
      </c>
      <c r="N917" s="172">
        <v>6210</v>
      </c>
    </row>
    <row r="918" spans="1:14" x14ac:dyDescent="0.25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39"/>
        <v>0</v>
      </c>
      <c r="N918" s="172">
        <v>7210</v>
      </c>
    </row>
    <row r="919" spans="1:14" x14ac:dyDescent="0.25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39"/>
        <v>0</v>
      </c>
      <c r="N919" s="172">
        <v>8210</v>
      </c>
    </row>
    <row r="920" spans="1:14" x14ac:dyDescent="0.25">
      <c r="A920" s="27">
        <f t="shared" si="225"/>
        <v>3813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39"/>
        <v>0</v>
      </c>
      <c r="N920" s="172">
        <v>3210</v>
      </c>
    </row>
    <row r="921" spans="1:14" x14ac:dyDescent="0.25">
      <c r="A921" s="27">
        <f t="shared" si="225"/>
        <v>3813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39"/>
        <v>0</v>
      </c>
      <c r="N921" s="172">
        <v>4910</v>
      </c>
    </row>
    <row r="922" spans="1:14" x14ac:dyDescent="0.25">
      <c r="A922" s="27">
        <f t="shared" si="225"/>
        <v>3813</v>
      </c>
      <c r="B922" s="28" t="str">
        <f t="shared" si="228"/>
        <v xml:space="preserve"> </v>
      </c>
      <c r="C922" s="35" t="str">
        <f t="shared" si="234"/>
        <v xml:space="preserve">  </v>
      </c>
      <c r="D922" s="35" t="str">
        <f t="shared" si="235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39"/>
        <v>0</v>
      </c>
      <c r="N922" s="172">
        <v>5410</v>
      </c>
    </row>
    <row r="923" spans="1:14" x14ac:dyDescent="0.25">
      <c r="A923" s="27">
        <f t="shared" si="225"/>
        <v>3813</v>
      </c>
      <c r="B923" s="28" t="str">
        <f t="shared" si="228"/>
        <v xml:space="preserve"> </v>
      </c>
      <c r="C923" s="35" t="str">
        <f t="shared" si="234"/>
        <v xml:space="preserve">  </v>
      </c>
      <c r="D923" s="35" t="str">
        <f t="shared" si="235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39"/>
        <v>0</v>
      </c>
      <c r="N923" s="172">
        <v>6210</v>
      </c>
    </row>
    <row r="924" spans="1:14" x14ac:dyDescent="0.25">
      <c r="A924" s="27">
        <f t="shared" si="225"/>
        <v>3813</v>
      </c>
      <c r="B924" s="28" t="str">
        <f t="shared" si="228"/>
        <v xml:space="preserve"> </v>
      </c>
      <c r="C924" s="35" t="str">
        <f t="shared" si="234"/>
        <v xml:space="preserve">  </v>
      </c>
      <c r="D924" s="35" t="str">
        <f t="shared" si="235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39"/>
        <v>0</v>
      </c>
      <c r="N924" s="172">
        <v>7210</v>
      </c>
    </row>
    <row r="925" spans="1:14" x14ac:dyDescent="0.25">
      <c r="A925" s="27">
        <f t="shared" si="225"/>
        <v>3813</v>
      </c>
      <c r="B925" s="28" t="str">
        <f t="shared" si="228"/>
        <v xml:space="preserve"> </v>
      </c>
      <c r="C925" s="35" t="str">
        <f t="shared" si="234"/>
        <v xml:space="preserve">  </v>
      </c>
      <c r="D925" s="35" t="str">
        <f t="shared" si="235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39"/>
        <v>0</v>
      </c>
      <c r="N925" s="172">
        <v>8210</v>
      </c>
    </row>
    <row r="926" spans="1:14" ht="25.5" x14ac:dyDescent="0.25">
      <c r="A926" s="27">
        <f t="shared" si="225"/>
        <v>4</v>
      </c>
      <c r="B926" s="28" t="str">
        <f t="shared" si="228"/>
        <v xml:space="preserve"> </v>
      </c>
      <c r="C926" s="35" t="str">
        <f t="shared" si="234"/>
        <v xml:space="preserve">  </v>
      </c>
      <c r="D926" s="35" t="str">
        <f t="shared" si="235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40">SUM(K927,K935,K1020)</f>
        <v>100800</v>
      </c>
      <c r="L926" s="176">
        <f t="shared" si="240"/>
        <v>2602600</v>
      </c>
      <c r="M926" s="176">
        <f t="shared" si="240"/>
        <v>2703400</v>
      </c>
      <c r="N926" s="172"/>
    </row>
    <row r="927" spans="1:14" ht="25.5" x14ac:dyDescent="0.25">
      <c r="A927" s="27">
        <f t="shared" si="225"/>
        <v>41</v>
      </c>
      <c r="B927" s="28" t="str">
        <f t="shared" si="228"/>
        <v xml:space="preserve"> </v>
      </c>
      <c r="C927" s="35" t="str">
        <f t="shared" si="234"/>
        <v xml:space="preserve">  </v>
      </c>
      <c r="D927" s="35" t="str">
        <f t="shared" si="235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41">SUM(K928)</f>
        <v>0</v>
      </c>
      <c r="L927" s="176">
        <f t="shared" si="241"/>
        <v>0</v>
      </c>
      <c r="M927" s="176">
        <f t="shared" si="241"/>
        <v>0</v>
      </c>
      <c r="N927" s="172"/>
    </row>
    <row r="928" spans="1:14" x14ac:dyDescent="0.25">
      <c r="A928" s="27">
        <f t="shared" si="225"/>
        <v>412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0</v>
      </c>
      <c r="L928" s="176">
        <f>SUM(L929:L934)</f>
        <v>0</v>
      </c>
      <c r="M928" s="176">
        <f t="shared" ref="M928" si="242">SUM(M929:M934)</f>
        <v>0</v>
      </c>
      <c r="N928" s="172"/>
    </row>
    <row r="929" spans="1:14" x14ac:dyDescent="0.25">
      <c r="A929" s="27">
        <f t="shared" si="225"/>
        <v>4123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0</v>
      </c>
      <c r="L929" s="196"/>
      <c r="M929" s="196">
        <f t="shared" ref="M929:M934" si="243">K929+L929</f>
        <v>0</v>
      </c>
      <c r="N929" s="172">
        <v>3210</v>
      </c>
    </row>
    <row r="930" spans="1:14" x14ac:dyDescent="0.25">
      <c r="A930" s="27">
        <f t="shared" si="225"/>
        <v>4123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/>
      <c r="M930" s="196">
        <f t="shared" si="243"/>
        <v>0</v>
      </c>
      <c r="N930" s="172">
        <v>4910</v>
      </c>
    </row>
    <row r="931" spans="1:14" x14ac:dyDescent="0.25">
      <c r="A931" s="27">
        <f t="shared" si="225"/>
        <v>4123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0</v>
      </c>
      <c r="L931" s="196"/>
      <c r="M931" s="196">
        <f t="shared" si="243"/>
        <v>0</v>
      </c>
      <c r="N931" s="172">
        <v>5410</v>
      </c>
    </row>
    <row r="932" spans="1:14" x14ac:dyDescent="0.25">
      <c r="A932" s="27">
        <f t="shared" si="225"/>
        <v>4123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43"/>
        <v>0</v>
      </c>
      <c r="N932" s="172">
        <v>6210</v>
      </c>
    </row>
    <row r="933" spans="1:14" x14ac:dyDescent="0.25">
      <c r="A933" s="27">
        <f t="shared" si="225"/>
        <v>4123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43"/>
        <v>0</v>
      </c>
      <c r="N933" s="172">
        <v>7210</v>
      </c>
    </row>
    <row r="934" spans="1:14" x14ac:dyDescent="0.25">
      <c r="A934" s="27">
        <f t="shared" si="225"/>
        <v>4123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43"/>
        <v>0</v>
      </c>
      <c r="N934" s="172">
        <v>8210</v>
      </c>
    </row>
    <row r="935" spans="1:14" ht="25.5" x14ac:dyDescent="0.25">
      <c r="A935" s="27">
        <f t="shared" si="225"/>
        <v>42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44">SUM(K936,K949,K992,K999,K1006,K1013)</f>
        <v>100800</v>
      </c>
      <c r="L935" s="176">
        <f t="shared" si="244"/>
        <v>2602600</v>
      </c>
      <c r="M935" s="176">
        <f t="shared" si="244"/>
        <v>2703400</v>
      </c>
      <c r="N935" s="172"/>
    </row>
    <row r="936" spans="1:14" x14ac:dyDescent="0.25">
      <c r="A936" s="27">
        <f t="shared" si="225"/>
        <v>421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2602600</v>
      </c>
      <c r="M936" s="176">
        <f t="shared" ref="M936" si="245">SUM(M937:M948)</f>
        <v>2602600</v>
      </c>
      <c r="N936" s="172"/>
    </row>
    <row r="937" spans="1:14" x14ac:dyDescent="0.25">
      <c r="A937" s="27">
        <f t="shared" ref="A937:A1062" si="246">G937</f>
        <v>4212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130130</v>
      </c>
      <c r="M937" s="196">
        <f t="shared" ref="M937:M948" si="247">K937+L937</f>
        <v>130130</v>
      </c>
      <c r="N937" s="172">
        <v>3210</v>
      </c>
    </row>
    <row r="938" spans="1:14" x14ac:dyDescent="0.25">
      <c r="A938" s="27">
        <f t="shared" si="246"/>
        <v>4212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130130</v>
      </c>
      <c r="M938" s="196">
        <f t="shared" si="247"/>
        <v>130130</v>
      </c>
      <c r="N938" s="172">
        <v>4910</v>
      </c>
    </row>
    <row r="939" spans="1:14" x14ac:dyDescent="0.25">
      <c r="A939" s="27">
        <f t="shared" si="246"/>
        <v>4212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2342340</v>
      </c>
      <c r="M939" s="196">
        <f t="shared" si="247"/>
        <v>2342340</v>
      </c>
      <c r="N939" s="172">
        <v>5410</v>
      </c>
    </row>
    <row r="940" spans="1:14" x14ac:dyDescent="0.25">
      <c r="A940" s="27">
        <f t="shared" si="246"/>
        <v>4212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47"/>
        <v>0</v>
      </c>
      <c r="N940" s="172">
        <v>6210</v>
      </c>
    </row>
    <row r="941" spans="1:14" x14ac:dyDescent="0.25">
      <c r="A941" s="27">
        <f t="shared" si="246"/>
        <v>4212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47"/>
        <v>0</v>
      </c>
      <c r="N941" s="172">
        <v>7210</v>
      </c>
    </row>
    <row r="942" spans="1:14" x14ac:dyDescent="0.25">
      <c r="A942" s="27">
        <f t="shared" si="246"/>
        <v>4212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47"/>
        <v>0</v>
      </c>
      <c r="N942" s="172">
        <v>8210</v>
      </c>
    </row>
    <row r="943" spans="1:14" x14ac:dyDescent="0.25">
      <c r="A943" s="27">
        <f t="shared" si="246"/>
        <v>4214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47"/>
        <v>0</v>
      </c>
      <c r="N943" s="172">
        <v>3210</v>
      </c>
    </row>
    <row r="944" spans="1:14" x14ac:dyDescent="0.25">
      <c r="A944" s="27">
        <f t="shared" si="246"/>
        <v>4214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47"/>
        <v>0</v>
      </c>
      <c r="N944" s="172">
        <v>4910</v>
      </c>
    </row>
    <row r="945" spans="1:14" x14ac:dyDescent="0.25">
      <c r="A945" s="27">
        <f t="shared" si="246"/>
        <v>4214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47"/>
        <v>0</v>
      </c>
      <c r="N945" s="172">
        <v>5410</v>
      </c>
    </row>
    <row r="946" spans="1:14" x14ac:dyDescent="0.25">
      <c r="A946" s="27">
        <f t="shared" si="246"/>
        <v>4214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47"/>
        <v>0</v>
      </c>
      <c r="N946" s="172">
        <v>6210</v>
      </c>
    </row>
    <row r="947" spans="1:14" x14ac:dyDescent="0.25">
      <c r="A947" s="27">
        <f t="shared" si="246"/>
        <v>4214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47"/>
        <v>0</v>
      </c>
      <c r="N947" s="172">
        <v>7210</v>
      </c>
    </row>
    <row r="948" spans="1:14" x14ac:dyDescent="0.25">
      <c r="A948" s="27">
        <f t="shared" si="246"/>
        <v>4214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47"/>
        <v>0</v>
      </c>
      <c r="N948" s="172">
        <v>8210</v>
      </c>
    </row>
    <row r="949" spans="1:14" x14ac:dyDescent="0.25">
      <c r="A949" s="27">
        <f t="shared" si="246"/>
        <v>422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78500</v>
      </c>
      <c r="L949" s="198">
        <f>SUM(L950:L991)</f>
        <v>0</v>
      </c>
      <c r="M949" s="198">
        <f t="shared" ref="M949" si="248">SUM(M950:M991)</f>
        <v>78500</v>
      </c>
      <c r="N949" s="172"/>
    </row>
    <row r="950" spans="1:14" x14ac:dyDescent="0.25">
      <c r="A950" s="27">
        <f t="shared" si="246"/>
        <v>4221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5000</v>
      </c>
      <c r="L950" s="196">
        <v>0</v>
      </c>
      <c r="M950" s="196">
        <f t="shared" ref="M950:M991" si="249">K950+L950</f>
        <v>5000</v>
      </c>
      <c r="N950" s="172">
        <v>3210</v>
      </c>
    </row>
    <row r="951" spans="1:14" x14ac:dyDescent="0.25">
      <c r="A951" s="27">
        <f t="shared" si="246"/>
        <v>4221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55000</v>
      </c>
      <c r="L951" s="196">
        <v>0</v>
      </c>
      <c r="M951" s="196">
        <f t="shared" si="249"/>
        <v>55000</v>
      </c>
      <c r="N951" s="172">
        <v>4910</v>
      </c>
    </row>
    <row r="952" spans="1:14" x14ac:dyDescent="0.25">
      <c r="A952" s="27">
        <f t="shared" si="246"/>
        <v>4221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49"/>
        <v>0</v>
      </c>
      <c r="N952" s="172">
        <v>5410</v>
      </c>
    </row>
    <row r="953" spans="1:14" x14ac:dyDescent="0.25">
      <c r="A953" s="27">
        <f t="shared" si="246"/>
        <v>4221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49"/>
        <v>0</v>
      </c>
      <c r="N953" s="172">
        <v>6210</v>
      </c>
    </row>
    <row r="954" spans="1:14" x14ac:dyDescent="0.25">
      <c r="A954" s="27">
        <f t="shared" si="246"/>
        <v>4221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49"/>
        <v>0</v>
      </c>
      <c r="N954" s="172">
        <v>7210</v>
      </c>
    </row>
    <row r="955" spans="1:14" x14ac:dyDescent="0.25">
      <c r="A955" s="27">
        <f t="shared" si="246"/>
        <v>4221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49"/>
        <v>0</v>
      </c>
      <c r="N955" s="172">
        <v>8210</v>
      </c>
    </row>
    <row r="956" spans="1:14" x14ac:dyDescent="0.25">
      <c r="A956" s="27">
        <f t="shared" si="246"/>
        <v>4222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49"/>
        <v>0</v>
      </c>
      <c r="N956" s="172">
        <v>3210</v>
      </c>
    </row>
    <row r="957" spans="1:14" x14ac:dyDescent="0.25">
      <c r="A957" s="27">
        <f t="shared" si="246"/>
        <v>4222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1000</v>
      </c>
      <c r="L957" s="196">
        <v>0</v>
      </c>
      <c r="M957" s="196">
        <f t="shared" si="249"/>
        <v>1000</v>
      </c>
      <c r="N957" s="172">
        <v>4910</v>
      </c>
    </row>
    <row r="958" spans="1:14" x14ac:dyDescent="0.25">
      <c r="A958" s="27">
        <f t="shared" si="246"/>
        <v>4222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49"/>
        <v>0</v>
      </c>
      <c r="N958" s="172">
        <v>5410</v>
      </c>
    </row>
    <row r="959" spans="1:14" x14ac:dyDescent="0.25">
      <c r="A959" s="27">
        <f t="shared" si="246"/>
        <v>4222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49"/>
        <v>0</v>
      </c>
      <c r="N959" s="172">
        <v>6210</v>
      </c>
    </row>
    <row r="960" spans="1:14" x14ac:dyDescent="0.25">
      <c r="A960" s="27">
        <f t="shared" si="246"/>
        <v>4222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49"/>
        <v>0</v>
      </c>
      <c r="N960" s="172">
        <v>7210</v>
      </c>
    </row>
    <row r="961" spans="1:14" x14ac:dyDescent="0.25">
      <c r="A961" s="27">
        <f t="shared" si="246"/>
        <v>4222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49"/>
        <v>0</v>
      </c>
      <c r="N961" s="172">
        <v>8210</v>
      </c>
    </row>
    <row r="962" spans="1:14" x14ac:dyDescent="0.25">
      <c r="A962" s="27">
        <f t="shared" si="246"/>
        <v>4223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4500</v>
      </c>
      <c r="L962" s="196">
        <v>0</v>
      </c>
      <c r="M962" s="196">
        <f t="shared" si="249"/>
        <v>4500</v>
      </c>
      <c r="N962" s="172">
        <v>3210</v>
      </c>
    </row>
    <row r="963" spans="1:14" x14ac:dyDescent="0.25">
      <c r="A963" s="27">
        <f t="shared" si="246"/>
        <v>4223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49"/>
        <v>0</v>
      </c>
      <c r="N963" s="172">
        <v>4910</v>
      </c>
    </row>
    <row r="964" spans="1:14" x14ac:dyDescent="0.25">
      <c r="A964" s="27">
        <f t="shared" si="246"/>
        <v>4223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49"/>
        <v>0</v>
      </c>
      <c r="N964" s="172">
        <v>5410</v>
      </c>
    </row>
    <row r="965" spans="1:14" x14ac:dyDescent="0.25">
      <c r="A965" s="27">
        <f t="shared" si="246"/>
        <v>4223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49"/>
        <v>0</v>
      </c>
      <c r="N965" s="172">
        <v>6210</v>
      </c>
    </row>
    <row r="966" spans="1:14" x14ac:dyDescent="0.25">
      <c r="A966" s="27">
        <f t="shared" si="246"/>
        <v>4223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49"/>
        <v>0</v>
      </c>
      <c r="N966" s="172">
        <v>7210</v>
      </c>
    </row>
    <row r="967" spans="1:14" x14ac:dyDescent="0.25">
      <c r="A967" s="27">
        <f t="shared" si="246"/>
        <v>4223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49"/>
        <v>0</v>
      </c>
      <c r="N967" s="172">
        <v>8210</v>
      </c>
    </row>
    <row r="968" spans="1:14" x14ac:dyDescent="0.25">
      <c r="A968" s="27">
        <f t="shared" si="246"/>
        <v>4224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0</v>
      </c>
      <c r="L968" s="196">
        <v>0</v>
      </c>
      <c r="M968" s="196">
        <f t="shared" si="249"/>
        <v>0</v>
      </c>
      <c r="N968" s="172">
        <v>3210</v>
      </c>
    </row>
    <row r="969" spans="1:14" x14ac:dyDescent="0.25">
      <c r="A969" s="27">
        <f t="shared" si="246"/>
        <v>4224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6000</v>
      </c>
      <c r="L969" s="196">
        <v>0</v>
      </c>
      <c r="M969" s="196">
        <f t="shared" si="249"/>
        <v>6000</v>
      </c>
      <c r="N969" s="172">
        <v>4910</v>
      </c>
    </row>
    <row r="970" spans="1:14" x14ac:dyDescent="0.25">
      <c r="A970" s="27">
        <f t="shared" si="246"/>
        <v>4224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49"/>
        <v>0</v>
      </c>
      <c r="N970" s="172">
        <v>5410</v>
      </c>
    </row>
    <row r="971" spans="1:14" x14ac:dyDescent="0.25">
      <c r="A971" s="27">
        <f t="shared" si="246"/>
        <v>4224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49"/>
        <v>0</v>
      </c>
      <c r="N971" s="172">
        <v>6210</v>
      </c>
    </row>
    <row r="972" spans="1:14" x14ac:dyDescent="0.25">
      <c r="A972" s="27">
        <f t="shared" si="246"/>
        <v>4224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49"/>
        <v>0</v>
      </c>
      <c r="N972" s="172">
        <v>7210</v>
      </c>
    </row>
    <row r="973" spans="1:14" x14ac:dyDescent="0.25">
      <c r="A973" s="27">
        <f t="shared" si="246"/>
        <v>4224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49"/>
        <v>0</v>
      </c>
      <c r="N973" s="172">
        <v>8210</v>
      </c>
    </row>
    <row r="974" spans="1:14" x14ac:dyDescent="0.25">
      <c r="A974" s="27">
        <f t="shared" si="246"/>
        <v>4225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0</v>
      </c>
      <c r="L974" s="196">
        <v>0</v>
      </c>
      <c r="M974" s="196">
        <f t="shared" si="249"/>
        <v>0</v>
      </c>
      <c r="N974" s="172">
        <v>3210</v>
      </c>
    </row>
    <row r="975" spans="1:14" x14ac:dyDescent="0.25">
      <c r="A975" s="27">
        <f t="shared" si="246"/>
        <v>4225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5000</v>
      </c>
      <c r="L975" s="196">
        <v>0</v>
      </c>
      <c r="M975" s="196">
        <f t="shared" si="249"/>
        <v>5000</v>
      </c>
      <c r="N975" s="172">
        <v>4910</v>
      </c>
    </row>
    <row r="976" spans="1:14" x14ac:dyDescent="0.25">
      <c r="A976" s="27">
        <f t="shared" si="246"/>
        <v>4225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0</v>
      </c>
      <c r="L976" s="196">
        <v>0</v>
      </c>
      <c r="M976" s="196">
        <f t="shared" si="249"/>
        <v>0</v>
      </c>
      <c r="N976" s="172">
        <v>5410</v>
      </c>
    </row>
    <row r="977" spans="1:14" x14ac:dyDescent="0.25">
      <c r="A977" s="27">
        <f t="shared" si="246"/>
        <v>4225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0</v>
      </c>
      <c r="L977" s="196">
        <v>0</v>
      </c>
      <c r="M977" s="196">
        <f t="shared" si="249"/>
        <v>0</v>
      </c>
      <c r="N977" s="172">
        <v>6210</v>
      </c>
    </row>
    <row r="978" spans="1:14" x14ac:dyDescent="0.25">
      <c r="A978" s="27">
        <f t="shared" si="246"/>
        <v>4225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49"/>
        <v>0</v>
      </c>
      <c r="N978" s="172">
        <v>7210</v>
      </c>
    </row>
    <row r="979" spans="1:14" x14ac:dyDescent="0.25">
      <c r="A979" s="27">
        <f t="shared" si="246"/>
        <v>4225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49"/>
        <v>0</v>
      </c>
      <c r="N979" s="172">
        <v>8210</v>
      </c>
    </row>
    <row r="980" spans="1:14" x14ac:dyDescent="0.25">
      <c r="A980" s="27">
        <f t="shared" si="246"/>
        <v>4226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0</v>
      </c>
      <c r="L980" s="196">
        <v>0</v>
      </c>
      <c r="M980" s="196">
        <f t="shared" si="249"/>
        <v>0</v>
      </c>
      <c r="N980" s="172">
        <v>3210</v>
      </c>
    </row>
    <row r="981" spans="1:14" x14ac:dyDescent="0.25">
      <c r="A981" s="27">
        <f t="shared" si="246"/>
        <v>4226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49"/>
        <v>0</v>
      </c>
      <c r="N981" s="172">
        <v>4910</v>
      </c>
    </row>
    <row r="982" spans="1:14" x14ac:dyDescent="0.25">
      <c r="A982" s="27">
        <f t="shared" si="246"/>
        <v>4226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49"/>
        <v>0</v>
      </c>
      <c r="N982" s="172">
        <v>5410</v>
      </c>
    </row>
    <row r="983" spans="1:14" x14ac:dyDescent="0.25">
      <c r="A983" s="27">
        <f t="shared" si="246"/>
        <v>4226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49"/>
        <v>0</v>
      </c>
      <c r="N983" s="172">
        <v>6210</v>
      </c>
    </row>
    <row r="984" spans="1:14" x14ac:dyDescent="0.25">
      <c r="A984" s="27">
        <f t="shared" si="246"/>
        <v>4226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49"/>
        <v>0</v>
      </c>
      <c r="N984" s="172">
        <v>7210</v>
      </c>
    </row>
    <row r="985" spans="1:14" x14ac:dyDescent="0.25">
      <c r="A985" s="27">
        <f t="shared" si="246"/>
        <v>4226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49"/>
        <v>0</v>
      </c>
      <c r="N985" s="172">
        <v>8210</v>
      </c>
    </row>
    <row r="986" spans="1:14" x14ac:dyDescent="0.25">
      <c r="A986" s="27">
        <f t="shared" si="246"/>
        <v>4227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0</v>
      </c>
      <c r="L986" s="196">
        <v>0</v>
      </c>
      <c r="M986" s="196">
        <f t="shared" si="249"/>
        <v>0</v>
      </c>
      <c r="N986" s="172">
        <v>3210</v>
      </c>
    </row>
    <row r="987" spans="1:14" x14ac:dyDescent="0.25">
      <c r="A987" s="27">
        <f t="shared" si="246"/>
        <v>4227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2000</v>
      </c>
      <c r="L987" s="196">
        <v>0</v>
      </c>
      <c r="M987" s="196">
        <f t="shared" si="249"/>
        <v>2000</v>
      </c>
      <c r="N987" s="172">
        <v>4910</v>
      </c>
    </row>
    <row r="988" spans="1:14" x14ac:dyDescent="0.25">
      <c r="A988" s="27">
        <f t="shared" si="246"/>
        <v>4227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0</v>
      </c>
      <c r="L988" s="196">
        <v>0</v>
      </c>
      <c r="M988" s="196">
        <f t="shared" si="249"/>
        <v>0</v>
      </c>
      <c r="N988" s="172">
        <v>5410</v>
      </c>
    </row>
    <row r="989" spans="1:14" x14ac:dyDescent="0.25">
      <c r="A989" s="27">
        <f t="shared" si="246"/>
        <v>4227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49"/>
        <v>0</v>
      </c>
      <c r="N989" s="172">
        <v>6210</v>
      </c>
    </row>
    <row r="990" spans="1:14" x14ac:dyDescent="0.25">
      <c r="A990" s="27">
        <f t="shared" si="246"/>
        <v>4227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49"/>
        <v>0</v>
      </c>
      <c r="N990" s="172">
        <v>7210</v>
      </c>
    </row>
    <row r="991" spans="1:14" x14ac:dyDescent="0.25">
      <c r="A991" s="27">
        <f t="shared" si="246"/>
        <v>4227</v>
      </c>
      <c r="B991" s="28" t="str">
        <f t="shared" si="228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49"/>
        <v>0</v>
      </c>
      <c r="N991" s="172">
        <v>8210</v>
      </c>
    </row>
    <row r="992" spans="1:14" x14ac:dyDescent="0.25">
      <c r="A992" s="27">
        <f t="shared" si="246"/>
        <v>423</v>
      </c>
      <c r="B992" s="28" t="str">
        <f t="shared" si="228"/>
        <v xml:space="preserve"> </v>
      </c>
      <c r="C992" s="35" t="str">
        <f t="shared" ref="C992:C996" si="250">IF(H992&gt;0,LEFT(E992,3),"  ")</f>
        <v xml:space="preserve">  </v>
      </c>
      <c r="D992" s="35" t="str">
        <f t="shared" ref="D992:D996" si="251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0</v>
      </c>
      <c r="L992" s="176">
        <f>SUM(L993:L998)</f>
        <v>0</v>
      </c>
      <c r="M992" s="176">
        <f t="shared" ref="M992" si="252">SUM(M993:M998)</f>
        <v>0</v>
      </c>
      <c r="N992" s="172"/>
    </row>
    <row r="993" spans="1:14" x14ac:dyDescent="0.25">
      <c r="A993" s="27">
        <f t="shared" si="246"/>
        <v>4231</v>
      </c>
      <c r="B993" s="28" t="str">
        <f t="shared" si="228"/>
        <v xml:space="preserve"> </v>
      </c>
      <c r="C993" s="35" t="str">
        <f t="shared" si="250"/>
        <v xml:space="preserve">  </v>
      </c>
      <c r="D993" s="35" t="str">
        <f t="shared" si="251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0</v>
      </c>
      <c r="L993" s="196">
        <v>0</v>
      </c>
      <c r="M993" s="196">
        <f t="shared" ref="M993:M998" si="253">K993+L993</f>
        <v>0</v>
      </c>
      <c r="N993" s="172">
        <v>3210</v>
      </c>
    </row>
    <row r="994" spans="1:14" x14ac:dyDescent="0.25">
      <c r="A994" s="27">
        <f t="shared" si="246"/>
        <v>4231</v>
      </c>
      <c r="B994" s="28" t="str">
        <f t="shared" si="228"/>
        <v xml:space="preserve"> </v>
      </c>
      <c r="C994" s="35" t="str">
        <f t="shared" si="250"/>
        <v xml:space="preserve">  </v>
      </c>
      <c r="D994" s="35" t="str">
        <f t="shared" si="251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53"/>
        <v>0</v>
      </c>
      <c r="N994" s="172">
        <v>4910</v>
      </c>
    </row>
    <row r="995" spans="1:14" x14ac:dyDescent="0.25">
      <c r="A995" s="27">
        <f t="shared" si="246"/>
        <v>4231</v>
      </c>
      <c r="B995" s="28" t="str">
        <f t="shared" si="228"/>
        <v xml:space="preserve"> </v>
      </c>
      <c r="C995" s="35" t="str">
        <f t="shared" si="250"/>
        <v xml:space="preserve">  </v>
      </c>
      <c r="D995" s="35" t="str">
        <f t="shared" si="251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53"/>
        <v>0</v>
      </c>
      <c r="N995" s="172">
        <v>5410</v>
      </c>
    </row>
    <row r="996" spans="1:14" x14ac:dyDescent="0.25">
      <c r="A996" s="27">
        <f t="shared" si="246"/>
        <v>4231</v>
      </c>
      <c r="B996" s="28" t="str">
        <f t="shared" si="228"/>
        <v xml:space="preserve"> </v>
      </c>
      <c r="C996" s="35" t="str">
        <f t="shared" si="250"/>
        <v xml:space="preserve">  </v>
      </c>
      <c r="D996" s="35" t="str">
        <f t="shared" si="251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53"/>
        <v>0</v>
      </c>
      <c r="N996" s="172">
        <v>6210</v>
      </c>
    </row>
    <row r="997" spans="1:14" x14ac:dyDescent="0.25">
      <c r="A997" s="27">
        <f t="shared" si="246"/>
        <v>4231</v>
      </c>
      <c r="B997" s="28" t="str">
        <f t="shared" si="228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53"/>
        <v>0</v>
      </c>
      <c r="N997" s="172">
        <v>7210</v>
      </c>
    </row>
    <row r="998" spans="1:14" x14ac:dyDescent="0.25">
      <c r="A998" s="27">
        <f t="shared" si="246"/>
        <v>4231</v>
      </c>
      <c r="B998" s="28" t="str">
        <f t="shared" si="228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53"/>
        <v>0</v>
      </c>
      <c r="N998" s="172">
        <v>8210</v>
      </c>
    </row>
    <row r="999" spans="1:14" ht="25.5" x14ac:dyDescent="0.25">
      <c r="A999" s="27">
        <f t="shared" si="246"/>
        <v>424</v>
      </c>
      <c r="B999" s="28" t="str">
        <f t="shared" si="228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22300</v>
      </c>
      <c r="L999" s="176">
        <f>SUM(L1000:L1005)</f>
        <v>0</v>
      </c>
      <c r="M999" s="176">
        <f t="shared" ref="M999" si="254">SUM(M1000:M1005)</f>
        <v>22300</v>
      </c>
      <c r="N999" s="172"/>
    </row>
    <row r="1000" spans="1:14" x14ac:dyDescent="0.25">
      <c r="A1000" s="27">
        <f t="shared" si="246"/>
        <v>4241</v>
      </c>
      <c r="B1000" s="28" t="str">
        <f t="shared" si="228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500</v>
      </c>
      <c r="L1000" s="196">
        <v>0</v>
      </c>
      <c r="M1000" s="196">
        <f t="shared" ref="M1000:M1005" si="255">K1000+L1000</f>
        <v>500</v>
      </c>
      <c r="N1000" s="172">
        <v>3210</v>
      </c>
    </row>
    <row r="1001" spans="1:14" x14ac:dyDescent="0.25">
      <c r="A1001" s="27">
        <f t="shared" si="246"/>
        <v>4241</v>
      </c>
      <c r="B1001" s="28" t="str">
        <f t="shared" si="228"/>
        <v xml:space="preserve"> </v>
      </c>
      <c r="C1001" s="35" t="str">
        <f t="shared" ref="C1001:C1005" si="256">IF(H1001&gt;0,LEFT(E1001,3),"  ")</f>
        <v xml:space="preserve">  </v>
      </c>
      <c r="D1001" s="35" t="str">
        <f t="shared" ref="D1001:D1005" si="257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1500</v>
      </c>
      <c r="L1001" s="196">
        <v>0</v>
      </c>
      <c r="M1001" s="196">
        <f t="shared" si="255"/>
        <v>1500</v>
      </c>
      <c r="N1001" s="172">
        <v>4910</v>
      </c>
    </row>
    <row r="1002" spans="1:14" x14ac:dyDescent="0.25">
      <c r="A1002" s="27">
        <f t="shared" si="246"/>
        <v>4241</v>
      </c>
      <c r="B1002" s="28" t="str">
        <f t="shared" si="228"/>
        <v xml:space="preserve"> </v>
      </c>
      <c r="C1002" s="35" t="str">
        <f t="shared" si="256"/>
        <v xml:space="preserve">  </v>
      </c>
      <c r="D1002" s="35" t="str">
        <f t="shared" si="257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20000</v>
      </c>
      <c r="L1002" s="196">
        <v>0</v>
      </c>
      <c r="M1002" s="196">
        <f t="shared" si="255"/>
        <v>20000</v>
      </c>
      <c r="N1002" s="172">
        <v>5410</v>
      </c>
    </row>
    <row r="1003" spans="1:14" x14ac:dyDescent="0.25">
      <c r="A1003" s="27">
        <f t="shared" si="246"/>
        <v>4241</v>
      </c>
      <c r="B1003" s="28" t="str">
        <f t="shared" si="228"/>
        <v xml:space="preserve"> </v>
      </c>
      <c r="C1003" s="35" t="str">
        <f t="shared" si="256"/>
        <v xml:space="preserve">  </v>
      </c>
      <c r="D1003" s="35" t="str">
        <f t="shared" si="257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0</v>
      </c>
      <c r="L1003" s="196">
        <v>0</v>
      </c>
      <c r="M1003" s="196">
        <f t="shared" si="255"/>
        <v>0</v>
      </c>
      <c r="N1003" s="172">
        <v>6210</v>
      </c>
    </row>
    <row r="1004" spans="1:14" x14ac:dyDescent="0.25">
      <c r="A1004" s="27">
        <f t="shared" si="246"/>
        <v>4241</v>
      </c>
      <c r="B1004" s="28" t="str">
        <f t="shared" si="228"/>
        <v xml:space="preserve"> </v>
      </c>
      <c r="C1004" s="35" t="str">
        <f t="shared" si="256"/>
        <v xml:space="preserve">  </v>
      </c>
      <c r="D1004" s="35" t="str">
        <f t="shared" si="257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300</v>
      </c>
      <c r="L1004" s="196">
        <v>0</v>
      </c>
      <c r="M1004" s="196">
        <f t="shared" si="255"/>
        <v>300</v>
      </c>
      <c r="N1004" s="172">
        <v>7210</v>
      </c>
    </row>
    <row r="1005" spans="1:14" x14ac:dyDescent="0.25">
      <c r="A1005" s="27">
        <f t="shared" si="246"/>
        <v>4241</v>
      </c>
      <c r="B1005" s="28" t="str">
        <f t="shared" si="228"/>
        <v xml:space="preserve"> </v>
      </c>
      <c r="C1005" s="35" t="str">
        <f t="shared" si="256"/>
        <v xml:space="preserve">  </v>
      </c>
      <c r="D1005" s="35" t="str">
        <f t="shared" si="257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/>
      <c r="L1005" s="196">
        <v>0</v>
      </c>
      <c r="M1005" s="196">
        <f t="shared" si="255"/>
        <v>0</v>
      </c>
      <c r="N1005" s="172">
        <v>8210</v>
      </c>
    </row>
    <row r="1006" spans="1:14" x14ac:dyDescent="0.25">
      <c r="A1006" s="27">
        <f t="shared" si="246"/>
        <v>425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0</v>
      </c>
      <c r="L1006" s="176">
        <f>SUM(L1007:L1012)</f>
        <v>0</v>
      </c>
      <c r="M1006" s="176">
        <f t="shared" ref="M1006" si="258">SUM(M1007:M1012)</f>
        <v>0</v>
      </c>
      <c r="N1006" s="172"/>
    </row>
    <row r="1007" spans="1:14" x14ac:dyDescent="0.25">
      <c r="A1007" s="27">
        <f t="shared" si="246"/>
        <v>4251</v>
      </c>
      <c r="B1007" s="28" t="str">
        <f t="shared" si="228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0</v>
      </c>
      <c r="L1007" s="196">
        <v>0</v>
      </c>
      <c r="M1007" s="196">
        <f t="shared" ref="M1007:M1012" si="259">K1007+L1007</f>
        <v>0</v>
      </c>
      <c r="N1007" s="172">
        <v>3210</v>
      </c>
    </row>
    <row r="1008" spans="1:14" x14ac:dyDescent="0.25">
      <c r="A1008" s="27">
        <f t="shared" si="246"/>
        <v>4251</v>
      </c>
      <c r="B1008" s="28" t="str">
        <f t="shared" si="228"/>
        <v xml:space="preserve"> </v>
      </c>
      <c r="C1008" s="35" t="str">
        <f t="shared" ref="C1008:C1075" si="260">IF(H1008&gt;0,LEFT(E1008,3),"  ")</f>
        <v xml:space="preserve">  </v>
      </c>
      <c r="D1008" s="35" t="str">
        <f t="shared" ref="D1008:D1075" si="261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59"/>
        <v>0</v>
      </c>
      <c r="N1008" s="172">
        <v>4910</v>
      </c>
    </row>
    <row r="1009" spans="1:14" x14ac:dyDescent="0.25">
      <c r="A1009" s="27">
        <f t="shared" si="246"/>
        <v>4251</v>
      </c>
      <c r="B1009" s="28" t="str">
        <f t="shared" si="228"/>
        <v xml:space="preserve"> </v>
      </c>
      <c r="C1009" s="35" t="str">
        <f t="shared" si="260"/>
        <v xml:space="preserve">  </v>
      </c>
      <c r="D1009" s="35" t="str">
        <f t="shared" si="261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59"/>
        <v>0</v>
      </c>
      <c r="N1009" s="172">
        <v>5410</v>
      </c>
    </row>
    <row r="1010" spans="1:14" x14ac:dyDescent="0.25">
      <c r="A1010" s="27">
        <f t="shared" si="246"/>
        <v>4251</v>
      </c>
      <c r="B1010" s="28" t="str">
        <f t="shared" si="228"/>
        <v xml:space="preserve"> </v>
      </c>
      <c r="C1010" s="35" t="str">
        <f t="shared" si="260"/>
        <v xml:space="preserve">  </v>
      </c>
      <c r="D1010" s="35" t="str">
        <f t="shared" si="261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0</v>
      </c>
      <c r="M1010" s="196">
        <f t="shared" si="259"/>
        <v>0</v>
      </c>
      <c r="N1010" s="172">
        <v>6210</v>
      </c>
    </row>
    <row r="1011" spans="1:14" x14ac:dyDescent="0.25">
      <c r="A1011" s="27">
        <f t="shared" si="246"/>
        <v>4251</v>
      </c>
      <c r="B1011" s="28" t="str">
        <f t="shared" si="228"/>
        <v xml:space="preserve"> </v>
      </c>
      <c r="C1011" s="35" t="str">
        <f t="shared" si="260"/>
        <v xml:space="preserve">  </v>
      </c>
      <c r="D1011" s="35" t="str">
        <f t="shared" si="261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59"/>
        <v>0</v>
      </c>
      <c r="N1011" s="172">
        <v>7210</v>
      </c>
    </row>
    <row r="1012" spans="1:14" x14ac:dyDescent="0.25">
      <c r="A1012" s="27">
        <f t="shared" si="246"/>
        <v>4251</v>
      </c>
      <c r="B1012" s="28" t="str">
        <f t="shared" si="228"/>
        <v xml:space="preserve"> </v>
      </c>
      <c r="C1012" s="35" t="str">
        <f t="shared" si="260"/>
        <v xml:space="preserve">  </v>
      </c>
      <c r="D1012" s="35" t="str">
        <f t="shared" si="261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59"/>
        <v>0</v>
      </c>
      <c r="N1012" s="172">
        <v>8210</v>
      </c>
    </row>
    <row r="1013" spans="1:14" x14ac:dyDescent="0.25">
      <c r="A1013" s="27">
        <f t="shared" si="246"/>
        <v>426</v>
      </c>
      <c r="B1013" s="28" t="str">
        <f t="shared" si="228"/>
        <v xml:space="preserve"> </v>
      </c>
      <c r="C1013" s="35" t="str">
        <f t="shared" si="260"/>
        <v xml:space="preserve">  </v>
      </c>
      <c r="D1013" s="35" t="str">
        <f t="shared" si="261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62">SUM(M1014:M1019)</f>
        <v>0</v>
      </c>
    </row>
    <row r="1014" spans="1:14" x14ac:dyDescent="0.25">
      <c r="A1014" s="27">
        <f t="shared" si="246"/>
        <v>4262</v>
      </c>
      <c r="B1014" s="28" t="str">
        <f t="shared" si="228"/>
        <v xml:space="preserve"> </v>
      </c>
      <c r="C1014" s="35" t="str">
        <f t="shared" si="260"/>
        <v xml:space="preserve">  </v>
      </c>
      <c r="D1014" s="35" t="str">
        <f t="shared" si="261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63">K1014+L1014</f>
        <v>0</v>
      </c>
      <c r="N1014" s="172">
        <v>3210</v>
      </c>
    </row>
    <row r="1015" spans="1:14" x14ac:dyDescent="0.25">
      <c r="A1015" s="27">
        <f t="shared" si="246"/>
        <v>4262</v>
      </c>
      <c r="B1015" s="28" t="str">
        <f t="shared" si="228"/>
        <v xml:space="preserve"> </v>
      </c>
      <c r="C1015" s="35" t="str">
        <f t="shared" si="260"/>
        <v xml:space="preserve">  </v>
      </c>
      <c r="D1015" s="35" t="str">
        <f t="shared" si="261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63"/>
        <v>0</v>
      </c>
      <c r="N1015" s="172">
        <v>4910</v>
      </c>
    </row>
    <row r="1016" spans="1:14" x14ac:dyDescent="0.25">
      <c r="B1016" s="28" t="str">
        <f t="shared" si="228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63"/>
        <v>0</v>
      </c>
      <c r="N1016" s="172">
        <v>5410</v>
      </c>
    </row>
    <row r="1017" spans="1:14" x14ac:dyDescent="0.25">
      <c r="A1017" s="27">
        <f t="shared" si="246"/>
        <v>4262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63"/>
        <v>0</v>
      </c>
      <c r="N1017" s="172">
        <v>6210</v>
      </c>
    </row>
    <row r="1018" spans="1:14" x14ac:dyDescent="0.25">
      <c r="A1018" s="27">
        <f t="shared" si="246"/>
        <v>4262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63"/>
        <v>0</v>
      </c>
      <c r="N1018" s="172">
        <v>7210</v>
      </c>
    </row>
    <row r="1019" spans="1:14" x14ac:dyDescent="0.25">
      <c r="A1019" s="27">
        <f t="shared" si="246"/>
        <v>4262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63"/>
        <v>0</v>
      </c>
      <c r="N1019" s="172">
        <v>8210</v>
      </c>
    </row>
    <row r="1020" spans="1:14" ht="25.5" x14ac:dyDescent="0.25">
      <c r="A1020" s="27">
        <f t="shared" si="246"/>
        <v>45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64">SUM(K1021,K1028)</f>
        <v>0</v>
      </c>
      <c r="L1020" s="176">
        <f t="shared" si="264"/>
        <v>0</v>
      </c>
      <c r="M1020" s="176">
        <f t="shared" si="264"/>
        <v>0</v>
      </c>
      <c r="N1020" s="172"/>
    </row>
    <row r="1021" spans="1:14" ht="25.5" x14ac:dyDescent="0.25">
      <c r="A1021" s="27">
        <f t="shared" si="246"/>
        <v>451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65">SUM(M1022:M1027)</f>
        <v>0</v>
      </c>
      <c r="N1021" s="172"/>
    </row>
    <row r="1022" spans="1:14" x14ac:dyDescent="0.25">
      <c r="A1022" s="27">
        <f t="shared" si="246"/>
        <v>4511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66">K1022+L1022</f>
        <v>0</v>
      </c>
      <c r="N1022" s="172">
        <v>3210</v>
      </c>
    </row>
    <row r="1023" spans="1:14" x14ac:dyDescent="0.25">
      <c r="A1023" s="27">
        <f t="shared" si="246"/>
        <v>4511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66"/>
        <v>0</v>
      </c>
      <c r="N1023" s="172">
        <v>4910</v>
      </c>
    </row>
    <row r="1024" spans="1:14" x14ac:dyDescent="0.25">
      <c r="A1024" s="27">
        <f t="shared" si="246"/>
        <v>4511</v>
      </c>
      <c r="B1024" s="28" t="str">
        <f t="shared" si="228"/>
        <v xml:space="preserve"> </v>
      </c>
      <c r="C1024" s="35" t="str">
        <f t="shared" si="260"/>
        <v xml:space="preserve">  </v>
      </c>
      <c r="D1024" s="35" t="str">
        <f t="shared" si="261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66"/>
        <v>0</v>
      </c>
      <c r="N1024" s="172">
        <v>5410</v>
      </c>
    </row>
    <row r="1025" spans="1:14" x14ac:dyDescent="0.25">
      <c r="A1025" s="27">
        <f t="shared" si="246"/>
        <v>4511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66"/>
        <v>0</v>
      </c>
      <c r="N1025" s="172">
        <v>6210</v>
      </c>
    </row>
    <row r="1026" spans="1:14" x14ac:dyDescent="0.25">
      <c r="A1026" s="27">
        <f t="shared" si="246"/>
        <v>4511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66"/>
        <v>0</v>
      </c>
      <c r="N1026" s="172">
        <v>7210</v>
      </c>
    </row>
    <row r="1027" spans="1:14" x14ac:dyDescent="0.25">
      <c r="A1027" s="27">
        <f t="shared" si="246"/>
        <v>4511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66"/>
        <v>0</v>
      </c>
      <c r="N1027" s="172">
        <v>8210</v>
      </c>
    </row>
    <row r="1028" spans="1:14" ht="25.5" x14ac:dyDescent="0.25">
      <c r="A1028" s="27">
        <f t="shared" si="246"/>
        <v>452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67">SUM(M1029:M1034)</f>
        <v>0</v>
      </c>
      <c r="N1028" s="172"/>
    </row>
    <row r="1029" spans="1:14" x14ac:dyDescent="0.25">
      <c r="A1029" s="27">
        <f t="shared" si="246"/>
        <v>4521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68">K1029+L1029</f>
        <v>0</v>
      </c>
      <c r="N1029" s="172">
        <v>3210</v>
      </c>
    </row>
    <row r="1030" spans="1:14" x14ac:dyDescent="0.25">
      <c r="A1030" s="27">
        <f t="shared" si="246"/>
        <v>4521</v>
      </c>
      <c r="B1030" s="28" t="str">
        <f t="shared" ref="B1030:B1131" si="269">IF(H1030&gt;0,F1030," ")</f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68"/>
        <v>0</v>
      </c>
      <c r="N1030" s="172">
        <v>4910</v>
      </c>
    </row>
    <row r="1031" spans="1:14" x14ac:dyDescent="0.25">
      <c r="A1031" s="27">
        <f t="shared" si="246"/>
        <v>4521</v>
      </c>
      <c r="B1031" s="28" t="str">
        <f t="shared" si="269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68"/>
        <v>0</v>
      </c>
      <c r="N1031" s="172">
        <v>5410</v>
      </c>
    </row>
    <row r="1032" spans="1:14" x14ac:dyDescent="0.25">
      <c r="A1032" s="27">
        <f t="shared" si="246"/>
        <v>4521</v>
      </c>
      <c r="B1032" s="28" t="str">
        <f t="shared" si="269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68"/>
        <v>0</v>
      </c>
      <c r="N1032" s="172">
        <v>6210</v>
      </c>
    </row>
    <row r="1033" spans="1:14" x14ac:dyDescent="0.25">
      <c r="A1033" s="27">
        <f t="shared" si="246"/>
        <v>4521</v>
      </c>
      <c r="B1033" s="28" t="str">
        <f t="shared" si="269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68"/>
        <v>0</v>
      </c>
      <c r="N1033" s="172">
        <v>7210</v>
      </c>
    </row>
    <row r="1034" spans="1:14" x14ac:dyDescent="0.25">
      <c r="A1034" s="27">
        <f t="shared" si="246"/>
        <v>4521</v>
      </c>
      <c r="B1034" s="28" t="str">
        <f t="shared" si="269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68"/>
        <v>0</v>
      </c>
      <c r="N1034" s="172">
        <v>8210</v>
      </c>
    </row>
    <row r="1035" spans="1:14" ht="25.5" x14ac:dyDescent="0.25">
      <c r="A1035" s="27">
        <f t="shared" si="246"/>
        <v>5</v>
      </c>
      <c r="B1035" s="28" t="str">
        <f t="shared" si="269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70">SUM(K1036)</f>
        <v>0</v>
      </c>
      <c r="L1035" s="176">
        <f t="shared" si="270"/>
        <v>0</v>
      </c>
      <c r="M1035" s="176">
        <f t="shared" si="270"/>
        <v>0</v>
      </c>
      <c r="N1035" s="172"/>
    </row>
    <row r="1036" spans="1:14" ht="25.5" x14ac:dyDescent="0.25">
      <c r="A1036" s="27">
        <f t="shared" si="246"/>
        <v>54</v>
      </c>
      <c r="B1036" s="28" t="str">
        <f t="shared" si="269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71">SUM(K1037,K1044)</f>
        <v>0</v>
      </c>
      <c r="L1036" s="176">
        <f t="shared" si="271"/>
        <v>0</v>
      </c>
      <c r="M1036" s="176">
        <f t="shared" si="271"/>
        <v>0</v>
      </c>
      <c r="N1036" s="172"/>
    </row>
    <row r="1037" spans="1:14" ht="51" x14ac:dyDescent="0.25">
      <c r="A1037" s="27">
        <f t="shared" si="246"/>
        <v>544</v>
      </c>
      <c r="B1037" s="28" t="str">
        <f t="shared" si="269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72">SUM(M1038:M1043)</f>
        <v>0</v>
      </c>
      <c r="N1037" s="172"/>
    </row>
    <row r="1038" spans="1:14" x14ac:dyDescent="0.25">
      <c r="B1038" s="28" t="str">
        <f t="shared" si="269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73">K1038+L1038</f>
        <v>0</v>
      </c>
      <c r="N1038" s="172">
        <v>3210</v>
      </c>
    </row>
    <row r="1039" spans="1:14" x14ac:dyDescent="0.25">
      <c r="A1039" s="27">
        <f t="shared" si="246"/>
        <v>5445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73"/>
        <v>0</v>
      </c>
      <c r="N1039" s="172">
        <v>4910</v>
      </c>
    </row>
    <row r="1040" spans="1:14" x14ac:dyDescent="0.25">
      <c r="A1040" s="27">
        <f t="shared" si="246"/>
        <v>5445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73"/>
        <v>0</v>
      </c>
      <c r="N1040" s="172">
        <v>5410</v>
      </c>
    </row>
    <row r="1041" spans="1:14" x14ac:dyDescent="0.25">
      <c r="A1041" s="27">
        <f t="shared" si="246"/>
        <v>5445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73"/>
        <v>0</v>
      </c>
      <c r="N1041" s="172">
        <v>6210</v>
      </c>
    </row>
    <row r="1042" spans="1:14" x14ac:dyDescent="0.25">
      <c r="A1042" s="27">
        <f t="shared" si="246"/>
        <v>5445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73"/>
        <v>0</v>
      </c>
      <c r="N1042" s="172">
        <v>7210</v>
      </c>
    </row>
    <row r="1043" spans="1:14" x14ac:dyDescent="0.25">
      <c r="A1043" s="27">
        <f t="shared" si="246"/>
        <v>5445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73"/>
        <v>0</v>
      </c>
      <c r="N1043" s="172">
        <v>8210</v>
      </c>
    </row>
    <row r="1044" spans="1:14" ht="38.25" x14ac:dyDescent="0.25">
      <c r="A1044" s="27">
        <f t="shared" si="246"/>
        <v>545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0</v>
      </c>
      <c r="L1044" s="176">
        <f>SUM(L1045:L1050)</f>
        <v>0</v>
      </c>
      <c r="M1044" s="176">
        <f t="shared" ref="M1044" si="274">SUM(M1045:M1050)</f>
        <v>0</v>
      </c>
      <c r="N1044" s="172"/>
    </row>
    <row r="1045" spans="1:14" x14ac:dyDescent="0.25">
      <c r="A1045" s="27">
        <f t="shared" si="246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0</v>
      </c>
      <c r="L1045" s="196">
        <v>0</v>
      </c>
      <c r="M1045" s="196">
        <f t="shared" ref="M1045:M1050" si="275">K1045+L1045</f>
        <v>0</v>
      </c>
      <c r="N1045" s="172">
        <v>3210</v>
      </c>
    </row>
    <row r="1046" spans="1:14" x14ac:dyDescent="0.25">
      <c r="A1046" s="27">
        <f t="shared" si="246"/>
        <v>5453</v>
      </c>
      <c r="B1046" s="28" t="str">
        <f t="shared" si="269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75"/>
        <v>0</v>
      </c>
      <c r="N1046" s="172">
        <v>4910</v>
      </c>
    </row>
    <row r="1047" spans="1:14" x14ac:dyDescent="0.25">
      <c r="A1047" s="27">
        <f t="shared" si="246"/>
        <v>5453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75"/>
        <v>0</v>
      </c>
      <c r="N1047" s="172">
        <v>5410</v>
      </c>
    </row>
    <row r="1048" spans="1:14" x14ac:dyDescent="0.25">
      <c r="A1048" s="27">
        <f t="shared" si="246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75"/>
        <v>0</v>
      </c>
      <c r="N1048" s="172">
        <v>6210</v>
      </c>
    </row>
    <row r="1049" spans="1:14" x14ac:dyDescent="0.25">
      <c r="A1049" s="27">
        <f t="shared" si="246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75"/>
        <v>0</v>
      </c>
      <c r="N1049" s="172">
        <v>7210</v>
      </c>
    </row>
    <row r="1050" spans="1:14" x14ac:dyDescent="0.25">
      <c r="A1050" s="27">
        <f t="shared" si="246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75"/>
        <v>0</v>
      </c>
      <c r="N1050" s="172">
        <v>8210</v>
      </c>
    </row>
    <row r="1051" spans="1:14" x14ac:dyDescent="0.25">
      <c r="A1051" s="27">
        <f t="shared" si="246"/>
        <v>0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5.5" x14ac:dyDescent="0.25">
      <c r="A1052" s="27" t="str">
        <f t="shared" si="246"/>
        <v>Program 1207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SUM(K1053,K1073,K1094,K1101,K1108,K1203,K1128,K1145,K1152,K1159,K1252,K1223,K1241,K1186)</f>
        <v>47666</v>
      </c>
      <c r="L1052" s="161">
        <f t="shared" ref="L1052:M1052" si="276">SUM(L1053,L1073,L1094,L1101,L1108,L1203,L1128,L1145,L1152,L1159,L1252,L1223,L1241,L1186)</f>
        <v>62392</v>
      </c>
      <c r="M1052" s="161">
        <f t="shared" si="276"/>
        <v>110058</v>
      </c>
    </row>
    <row r="1053" spans="1:14" ht="25.5" x14ac:dyDescent="0.25">
      <c r="B1053" s="28" t="str">
        <f t="shared" si="269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3000</v>
      </c>
      <c r="L1053" s="182">
        <f t="shared" ref="L1053:M1053" si="277">SUM(L1055)</f>
        <v>0</v>
      </c>
      <c r="M1053" s="182">
        <f t="shared" si="277"/>
        <v>3000</v>
      </c>
      <c r="N1053" s="172"/>
    </row>
    <row r="1054" spans="1:14" ht="25.5" x14ac:dyDescent="0.25">
      <c r="A1054" s="27">
        <f t="shared" si="246"/>
        <v>11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3000</v>
      </c>
      <c r="L1054" s="171">
        <f t="shared" ref="L1054:M1054" si="278">SUMIF($F1055:$F1072,$G1054,L1055:L1072)</f>
        <v>0</v>
      </c>
      <c r="M1054" s="171">
        <f t="shared" si="278"/>
        <v>3000</v>
      </c>
      <c r="N1054" s="172"/>
    </row>
    <row r="1055" spans="1:14" x14ac:dyDescent="0.25">
      <c r="A1055" s="27">
        <f t="shared" si="246"/>
        <v>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3000</v>
      </c>
      <c r="L1055" s="176">
        <f t="shared" ref="L1055:M1055" si="279">SUM(L1056,L1061)</f>
        <v>0</v>
      </c>
      <c r="M1055" s="176">
        <f t="shared" si="279"/>
        <v>3000</v>
      </c>
    </row>
    <row r="1056" spans="1:14" x14ac:dyDescent="0.25">
      <c r="A1056" s="27">
        <f t="shared" si="246"/>
        <v>31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2563</v>
      </c>
      <c r="L1056" s="176">
        <f t="shared" ref="L1056:M1056" si="280">SUM(L1057,L1059)</f>
        <v>0</v>
      </c>
      <c r="M1056" s="176">
        <f t="shared" si="280"/>
        <v>2563</v>
      </c>
    </row>
    <row r="1057" spans="1:14" x14ac:dyDescent="0.25">
      <c r="A1057" s="27">
        <f t="shared" si="246"/>
        <v>311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2200</v>
      </c>
      <c r="L1057" s="176">
        <f t="shared" ref="L1057:M1057" si="281">SUM(L1058)</f>
        <v>0</v>
      </c>
      <c r="M1057" s="176">
        <f t="shared" si="281"/>
        <v>2200</v>
      </c>
    </row>
    <row r="1058" spans="1:14" x14ac:dyDescent="0.25">
      <c r="A1058" s="27">
        <f t="shared" si="246"/>
        <v>3111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2200</v>
      </c>
      <c r="L1058" s="196">
        <v>0</v>
      </c>
      <c r="M1058" s="180">
        <f>K1058+L1058</f>
        <v>2200</v>
      </c>
      <c r="N1058" s="38">
        <v>111</v>
      </c>
    </row>
    <row r="1059" spans="1:14" x14ac:dyDescent="0.25">
      <c r="A1059" s="27">
        <f t="shared" si="246"/>
        <v>313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363</v>
      </c>
      <c r="L1059" s="176">
        <f>SUM(L1060:L1060)</f>
        <v>0</v>
      </c>
      <c r="M1059" s="176">
        <f>SUM(M1060:M1060)</f>
        <v>363</v>
      </c>
    </row>
    <row r="1060" spans="1:14" ht="25.5" x14ac:dyDescent="0.25">
      <c r="A1060" s="27">
        <f t="shared" si="246"/>
        <v>3132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363</v>
      </c>
      <c r="L1060" s="196">
        <v>0</v>
      </c>
      <c r="M1060" s="180">
        <f>K1060+L1060</f>
        <v>363</v>
      </c>
      <c r="N1060" s="38">
        <v>111</v>
      </c>
    </row>
    <row r="1061" spans="1:14" x14ac:dyDescent="0.25">
      <c r="A1061" s="27">
        <f>G1061</f>
        <v>32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437</v>
      </c>
      <c r="L1061" s="176">
        <f>SUM(L1062,L1065,L1067,L1069)</f>
        <v>0</v>
      </c>
      <c r="M1061" s="176">
        <f>SUM(M1062,M1065,M1067,M1069)</f>
        <v>437</v>
      </c>
    </row>
    <row r="1062" spans="1:14" x14ac:dyDescent="0.25">
      <c r="A1062" s="27">
        <f t="shared" si="246"/>
        <v>322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5.5" x14ac:dyDescent="0.25">
      <c r="A1063" s="27">
        <f t="shared" ref="A1063:A1086" si="282">G1063</f>
        <v>3221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25">
      <c r="A1064" s="27">
        <f t="shared" si="282"/>
        <v>3222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25">
      <c r="A1065" s="27">
        <f>G1065</f>
        <v>323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0</v>
      </c>
      <c r="M1065" s="176">
        <f>SUM(M1066:M1066)</f>
        <v>0</v>
      </c>
    </row>
    <row r="1066" spans="1:14" x14ac:dyDescent="0.25">
      <c r="A1066" s="27">
        <f t="shared" si="282"/>
        <v>3237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0</v>
      </c>
      <c r="M1066" s="180">
        <f>K1066+L1066</f>
        <v>0</v>
      </c>
      <c r="N1066" s="38">
        <v>111</v>
      </c>
    </row>
    <row r="1067" spans="1:14" ht="25.5" x14ac:dyDescent="0.25">
      <c r="A1067" s="27">
        <f t="shared" si="282"/>
        <v>324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5.5" x14ac:dyDescent="0.25">
      <c r="A1068" s="27">
        <f t="shared" si="282"/>
        <v>3241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5.5" x14ac:dyDescent="0.25">
      <c r="A1069" s="27">
        <f t="shared" si="282"/>
        <v>329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437</v>
      </c>
      <c r="L1069" s="176">
        <f>SUM(L1070:L1071)</f>
        <v>0</v>
      </c>
      <c r="M1069" s="176">
        <f>SUM(M1070:M1071)</f>
        <v>437</v>
      </c>
    </row>
    <row r="1070" spans="1:14" x14ac:dyDescent="0.25">
      <c r="A1070" s="27">
        <f t="shared" si="282"/>
        <v>3293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437</v>
      </c>
      <c r="L1070" s="196">
        <v>0</v>
      </c>
      <c r="M1070" s="180">
        <f>K1070+L1070</f>
        <v>437</v>
      </c>
      <c r="N1070" s="38">
        <v>111</v>
      </c>
    </row>
    <row r="1071" spans="1:14" ht="25.5" x14ac:dyDescent="0.25">
      <c r="A1071" s="27">
        <f t="shared" si="282"/>
        <v>3299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25">
      <c r="A1072" s="27">
        <f t="shared" si="282"/>
        <v>0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5.5" x14ac:dyDescent="0.25">
      <c r="B1073" s="28" t="str">
        <f t="shared" si="269"/>
        <v xml:space="preserve"> </v>
      </c>
      <c r="C1073" s="35"/>
      <c r="D1073" s="35"/>
      <c r="E1073" s="162" t="s">
        <v>183</v>
      </c>
      <c r="F1073" s="152"/>
      <c r="G1073" s="199" t="s">
        <v>291</v>
      </c>
      <c r="H1073" s="164"/>
      <c r="I1073" s="164"/>
      <c r="J1073" s="200" t="s">
        <v>292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5.5" x14ac:dyDescent="0.25">
      <c r="A1074" s="27">
        <f t="shared" si="282"/>
        <v>11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25">
      <c r="A1075" s="27">
        <f t="shared" si="282"/>
        <v>3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25">
      <c r="A1076" s="27">
        <f t="shared" si="282"/>
        <v>32</v>
      </c>
      <c r="B1076" s="28" t="str">
        <f t="shared" si="269"/>
        <v xml:space="preserve"> </v>
      </c>
      <c r="C1076" s="35" t="str">
        <f t="shared" ref="C1076:C1079" si="283">IF(H1076&gt;0,LEFT(E1076,3),"  ")</f>
        <v xml:space="preserve">  </v>
      </c>
      <c r="D1076" s="35" t="str">
        <f t="shared" ref="D1076:D1079" si="284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25">
      <c r="A1077" s="27">
        <f t="shared" si="282"/>
        <v>321</v>
      </c>
      <c r="B1077" s="28" t="str">
        <f t="shared" si="269"/>
        <v xml:space="preserve"> </v>
      </c>
      <c r="C1077" s="35" t="str">
        <f t="shared" si="283"/>
        <v xml:space="preserve">  </v>
      </c>
      <c r="D1077" s="35" t="str">
        <f t="shared" si="284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25">
      <c r="A1078" s="27">
        <f t="shared" si="282"/>
        <v>3211</v>
      </c>
      <c r="B1078" s="28" t="str">
        <f t="shared" si="269"/>
        <v xml:space="preserve"> </v>
      </c>
      <c r="C1078" s="35" t="str">
        <f t="shared" si="283"/>
        <v xml:space="preserve">  </v>
      </c>
      <c r="D1078" s="35" t="str">
        <f t="shared" si="284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25">
      <c r="A1079" s="27">
        <f t="shared" si="282"/>
        <v>322</v>
      </c>
      <c r="B1079" s="28" t="str">
        <f t="shared" si="269"/>
        <v xml:space="preserve"> </v>
      </c>
      <c r="C1079" s="35" t="str">
        <f t="shared" si="283"/>
        <v xml:space="preserve">  </v>
      </c>
      <c r="D1079" s="35" t="str">
        <f t="shared" si="284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5.5" x14ac:dyDescent="0.25">
      <c r="B1080" s="28" t="str">
        <f t="shared" si="269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25">
      <c r="A1081" s="27">
        <f t="shared" si="282"/>
        <v>3222</v>
      </c>
      <c r="B1081" s="28" t="str">
        <f t="shared" si="269"/>
        <v xml:space="preserve"> </v>
      </c>
      <c r="C1081" s="35" t="str">
        <f t="shared" ref="C1081:C1086" si="285">IF(H1081&gt;0,LEFT(E1081,3),"  ")</f>
        <v xml:space="preserve">  </v>
      </c>
      <c r="D1081" s="35" t="str">
        <f t="shared" ref="D1081:D1086" si="286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25">
      <c r="A1082" s="27">
        <f t="shared" si="282"/>
        <v>323</v>
      </c>
      <c r="B1082" s="28" t="str">
        <f t="shared" si="269"/>
        <v xml:space="preserve"> </v>
      </c>
      <c r="C1082" s="35" t="str">
        <f t="shared" si="285"/>
        <v xml:space="preserve">  </v>
      </c>
      <c r="D1082" s="35" t="str">
        <f t="shared" si="286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25">
      <c r="A1083" s="27">
        <f t="shared" si="282"/>
        <v>3231</v>
      </c>
      <c r="B1083" s="28" t="str">
        <f t="shared" si="269"/>
        <v xml:space="preserve"> </v>
      </c>
      <c r="C1083" s="35" t="str">
        <f t="shared" si="285"/>
        <v xml:space="preserve">  </v>
      </c>
      <c r="D1083" s="35" t="str">
        <f t="shared" si="286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5.5" x14ac:dyDescent="0.25">
      <c r="A1084" s="27">
        <f t="shared" si="282"/>
        <v>3232</v>
      </c>
      <c r="B1084" s="28" t="str">
        <f t="shared" si="269"/>
        <v xml:space="preserve"> </v>
      </c>
      <c r="C1084" s="35" t="str">
        <f t="shared" si="285"/>
        <v xml:space="preserve">  </v>
      </c>
      <c r="D1084" s="35" t="str">
        <f t="shared" si="286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25">
      <c r="A1085" s="27">
        <f t="shared" si="282"/>
        <v>3237</v>
      </c>
      <c r="B1085" s="28" t="str">
        <f t="shared" si="269"/>
        <v xml:space="preserve"> </v>
      </c>
      <c r="C1085" s="35" t="str">
        <f t="shared" si="285"/>
        <v xml:space="preserve">  </v>
      </c>
      <c r="D1085" s="35" t="str">
        <f t="shared" si="286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 t="shared" si="282"/>
        <v>3239</v>
      </c>
      <c r="B1086" s="28" t="str">
        <f t="shared" si="269"/>
        <v xml:space="preserve"> </v>
      </c>
      <c r="C1086" s="35" t="str">
        <f t="shared" si="285"/>
        <v xml:space="preserve">  </v>
      </c>
      <c r="D1086" s="35" t="str">
        <f t="shared" si="286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5.5" x14ac:dyDescent="0.25">
      <c r="B1087" s="28" t="str">
        <f t="shared" si="269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25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5.5" x14ac:dyDescent="0.25">
      <c r="B1089" s="28" t="str">
        <f t="shared" si="269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 t="shared" ref="A1090:A1132" si="287">G1090</f>
        <v>38</v>
      </c>
      <c r="B1090" s="28" t="str">
        <f t="shared" si="269"/>
        <v xml:space="preserve"> </v>
      </c>
      <c r="C1090" s="35" t="str">
        <f t="shared" ref="C1090:C1132" si="288">IF(H1090&gt;0,LEFT(E1090,3),"  ")</f>
        <v xml:space="preserve">  </v>
      </c>
      <c r="D1090" s="35" t="str">
        <f t="shared" ref="D1090:D1132" si="289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90">SUM(K1091)</f>
        <v>0</v>
      </c>
      <c r="L1090" s="176">
        <f t="shared" si="290"/>
        <v>0</v>
      </c>
      <c r="M1090" s="176">
        <f t="shared" si="290"/>
        <v>0</v>
      </c>
    </row>
    <row r="1091" spans="1:14" x14ac:dyDescent="0.25">
      <c r="A1091" s="27">
        <f t="shared" si="287"/>
        <v>381</v>
      </c>
      <c r="B1091" s="28" t="str">
        <f t="shared" si="269"/>
        <v xml:space="preserve"> </v>
      </c>
      <c r="C1091" s="35" t="str">
        <f t="shared" si="288"/>
        <v xml:space="preserve">  </v>
      </c>
      <c r="D1091" s="35" t="str">
        <f t="shared" si="289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25">
      <c r="A1092" s="27">
        <f t="shared" si="287"/>
        <v>3811</v>
      </c>
      <c r="B1092" s="28" t="str">
        <f t="shared" si="269"/>
        <v xml:space="preserve"> </v>
      </c>
      <c r="C1092" s="35" t="str">
        <f t="shared" si="288"/>
        <v xml:space="preserve">  </v>
      </c>
      <c r="D1092" s="35" t="str">
        <f t="shared" si="289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25">
      <c r="A1093" s="27">
        <f t="shared" si="287"/>
        <v>0</v>
      </c>
      <c r="B1093" s="28" t="str">
        <f t="shared" si="269"/>
        <v xml:space="preserve"> </v>
      </c>
      <c r="C1093" s="35" t="str">
        <f t="shared" si="288"/>
        <v xml:space="preserve">  </v>
      </c>
      <c r="D1093" s="35" t="str">
        <f t="shared" si="289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8.25" x14ac:dyDescent="0.25">
      <c r="A1094" s="27" t="str">
        <f t="shared" si="287"/>
        <v>K 1207 17</v>
      </c>
      <c r="B1094" s="28" t="str">
        <f t="shared" si="269"/>
        <v xml:space="preserve"> </v>
      </c>
      <c r="C1094" s="35" t="str">
        <f t="shared" si="288"/>
        <v xml:space="preserve">  </v>
      </c>
      <c r="D1094" s="35" t="str">
        <f t="shared" si="289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1050</v>
      </c>
      <c r="L1094" s="182">
        <f>SUM(L1096)</f>
        <v>0</v>
      </c>
      <c r="M1094" s="182">
        <f>SUM(M1096)</f>
        <v>1050</v>
      </c>
      <c r="N1094" s="172"/>
    </row>
    <row r="1095" spans="1:14" ht="25.5" x14ac:dyDescent="0.25">
      <c r="A1095" s="27">
        <f t="shared" si="287"/>
        <v>11</v>
      </c>
      <c r="B1095" s="28" t="str">
        <f t="shared" si="269"/>
        <v xml:space="preserve"> </v>
      </c>
      <c r="C1095" s="35" t="str">
        <f t="shared" si="288"/>
        <v xml:space="preserve">  </v>
      </c>
      <c r="D1095" s="35" t="str">
        <f t="shared" si="289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91">SUMIF($F1096:$F1100,$G1095,K1096:K1100)</f>
        <v>1050</v>
      </c>
      <c r="L1095" s="171">
        <f t="shared" si="291"/>
        <v>0</v>
      </c>
      <c r="M1095" s="171">
        <f t="shared" si="291"/>
        <v>1050</v>
      </c>
      <c r="N1095" s="172"/>
    </row>
    <row r="1096" spans="1:14" ht="25.5" x14ac:dyDescent="0.25">
      <c r="A1096" s="27">
        <f t="shared" si="287"/>
        <v>4</v>
      </c>
      <c r="B1096" s="28" t="str">
        <f t="shared" si="269"/>
        <v xml:space="preserve"> </v>
      </c>
      <c r="C1096" s="35" t="str">
        <f t="shared" si="288"/>
        <v xml:space="preserve">  </v>
      </c>
      <c r="D1096" s="35" t="str">
        <f t="shared" si="289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92">SUM(K1097)</f>
        <v>1050</v>
      </c>
      <c r="L1096" s="176">
        <f t="shared" si="292"/>
        <v>0</v>
      </c>
      <c r="M1096" s="176">
        <f t="shared" si="292"/>
        <v>1050</v>
      </c>
    </row>
    <row r="1097" spans="1:14" ht="25.5" x14ac:dyDescent="0.25">
      <c r="A1097" s="27">
        <f t="shared" si="287"/>
        <v>42</v>
      </c>
      <c r="B1097" s="28" t="str">
        <f t="shared" si="269"/>
        <v xml:space="preserve"> </v>
      </c>
      <c r="C1097" s="35" t="str">
        <f t="shared" si="288"/>
        <v xml:space="preserve">  </v>
      </c>
      <c r="D1097" s="35" t="str">
        <f t="shared" si="289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92"/>
        <v>1050</v>
      </c>
      <c r="L1097" s="176">
        <f t="shared" si="292"/>
        <v>0</v>
      </c>
      <c r="M1097" s="176">
        <f t="shared" si="292"/>
        <v>1050</v>
      </c>
      <c r="N1097" s="172"/>
    </row>
    <row r="1098" spans="1:14" ht="25.5" x14ac:dyDescent="0.25">
      <c r="A1098" s="27">
        <f t="shared" si="287"/>
        <v>424</v>
      </c>
      <c r="B1098" s="28" t="str">
        <f t="shared" si="269"/>
        <v xml:space="preserve"> </v>
      </c>
      <c r="C1098" s="35" t="str">
        <f t="shared" si="288"/>
        <v xml:space="preserve">  </v>
      </c>
      <c r="D1098" s="35" t="str">
        <f t="shared" si="289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92"/>
        <v>1050</v>
      </c>
      <c r="L1098" s="176">
        <f t="shared" si="292"/>
        <v>0</v>
      </c>
      <c r="M1098" s="176">
        <f t="shared" si="292"/>
        <v>1050</v>
      </c>
      <c r="N1098" s="172"/>
    </row>
    <row r="1099" spans="1:14" x14ac:dyDescent="0.25">
      <c r="A1099" s="27">
        <f t="shared" si="287"/>
        <v>4241</v>
      </c>
      <c r="B1099" s="28" t="str">
        <f t="shared" si="269"/>
        <v xml:space="preserve"> </v>
      </c>
      <c r="C1099" s="35" t="str">
        <f t="shared" si="288"/>
        <v xml:space="preserve">  </v>
      </c>
      <c r="D1099" s="35" t="str">
        <f t="shared" si="289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1050</v>
      </c>
      <c r="L1099" s="196">
        <v>0</v>
      </c>
      <c r="M1099" s="180">
        <f>K1099+L1099</f>
        <v>1050</v>
      </c>
      <c r="N1099" s="38">
        <v>111</v>
      </c>
    </row>
    <row r="1100" spans="1:14" x14ac:dyDescent="0.25">
      <c r="A1100" s="27">
        <f t="shared" si="287"/>
        <v>0</v>
      </c>
      <c r="B1100" s="28" t="str">
        <f t="shared" si="269"/>
        <v xml:space="preserve"> </v>
      </c>
      <c r="C1100" s="35" t="str">
        <f t="shared" si="288"/>
        <v xml:space="preserve">  </v>
      </c>
      <c r="D1100" s="35" t="str">
        <f t="shared" si="289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25">
      <c r="A1101" s="27" t="str">
        <f t="shared" si="287"/>
        <v>T 1207 10</v>
      </c>
      <c r="B1101" s="28" t="str">
        <f t="shared" si="269"/>
        <v xml:space="preserve"> </v>
      </c>
      <c r="C1101" s="35" t="str">
        <f t="shared" si="288"/>
        <v xml:space="preserve">  </v>
      </c>
      <c r="D1101" s="35" t="str">
        <f t="shared" si="289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0</v>
      </c>
      <c r="L1101" s="182">
        <f>SUM(L1103)</f>
        <v>0</v>
      </c>
      <c r="M1101" s="182">
        <f>SUM(M1103)</f>
        <v>0</v>
      </c>
      <c r="N1101" s="172"/>
    </row>
    <row r="1102" spans="1:14" ht="25.5" x14ac:dyDescent="0.25">
      <c r="A1102" s="27">
        <f t="shared" si="287"/>
        <v>11</v>
      </c>
      <c r="B1102" s="28" t="str">
        <f t="shared" si="269"/>
        <v xml:space="preserve"> </v>
      </c>
      <c r="C1102" s="35" t="str">
        <f t="shared" si="288"/>
        <v xml:space="preserve">  </v>
      </c>
      <c r="D1102" s="35" t="str">
        <f t="shared" si="289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93">SUMIF($F1103:$F1107,$G1102,K1103:K1107)</f>
        <v>0</v>
      </c>
      <c r="L1102" s="171">
        <f t="shared" si="293"/>
        <v>0</v>
      </c>
      <c r="M1102" s="171">
        <f t="shared" si="293"/>
        <v>0</v>
      </c>
      <c r="N1102" s="172"/>
    </row>
    <row r="1103" spans="1:14" x14ac:dyDescent="0.25">
      <c r="A1103" s="27">
        <f t="shared" si="287"/>
        <v>3</v>
      </c>
      <c r="B1103" s="28" t="str">
        <f t="shared" si="269"/>
        <v xml:space="preserve"> </v>
      </c>
      <c r="C1103" s="35" t="str">
        <f t="shared" si="288"/>
        <v xml:space="preserve">  </v>
      </c>
      <c r="D1103" s="35" t="str">
        <f t="shared" si="289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94">SUM(K1104)</f>
        <v>0</v>
      </c>
      <c r="L1103" s="176">
        <f t="shared" si="294"/>
        <v>0</v>
      </c>
      <c r="M1103" s="176">
        <f t="shared" si="294"/>
        <v>0</v>
      </c>
      <c r="N1103" s="172"/>
    </row>
    <row r="1104" spans="1:14" x14ac:dyDescent="0.25">
      <c r="A1104" s="27">
        <f t="shared" si="287"/>
        <v>32</v>
      </c>
      <c r="B1104" s="28" t="str">
        <f t="shared" si="269"/>
        <v xml:space="preserve"> </v>
      </c>
      <c r="C1104" s="35" t="str">
        <f t="shared" si="288"/>
        <v xml:space="preserve">  </v>
      </c>
      <c r="D1104" s="35" t="str">
        <f t="shared" si="289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94"/>
        <v>0</v>
      </c>
      <c r="L1104" s="176">
        <f t="shared" si="294"/>
        <v>0</v>
      </c>
      <c r="M1104" s="176">
        <f t="shared" si="294"/>
        <v>0</v>
      </c>
      <c r="N1104" s="172"/>
    </row>
    <row r="1105" spans="1:14" x14ac:dyDescent="0.25">
      <c r="A1105" s="27">
        <f t="shared" si="287"/>
        <v>322</v>
      </c>
      <c r="B1105" s="28" t="str">
        <f t="shared" si="269"/>
        <v xml:space="preserve"> </v>
      </c>
      <c r="C1105" s="35" t="str">
        <f t="shared" si="288"/>
        <v xml:space="preserve">  </v>
      </c>
      <c r="D1105" s="35" t="str">
        <f t="shared" si="289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94"/>
        <v>0</v>
      </c>
      <c r="L1105" s="176">
        <f t="shared" si="294"/>
        <v>0</v>
      </c>
      <c r="M1105" s="176">
        <f t="shared" si="294"/>
        <v>0</v>
      </c>
      <c r="N1105" s="172"/>
    </row>
    <row r="1106" spans="1:14" x14ac:dyDescent="0.25">
      <c r="A1106" s="27">
        <f t="shared" si="287"/>
        <v>3222</v>
      </c>
      <c r="B1106" s="28" t="str">
        <f t="shared" si="269"/>
        <v xml:space="preserve"> </v>
      </c>
      <c r="C1106" s="35" t="str">
        <f t="shared" si="288"/>
        <v xml:space="preserve">  </v>
      </c>
      <c r="D1106" s="35" t="str">
        <f t="shared" si="289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0</v>
      </c>
      <c r="L1106" s="196">
        <v>0</v>
      </c>
      <c r="M1106" s="180">
        <f>K1106+L1106</f>
        <v>0</v>
      </c>
      <c r="N1106" s="38">
        <v>111</v>
      </c>
    </row>
    <row r="1107" spans="1:14" x14ac:dyDescent="0.25">
      <c r="A1107" s="27">
        <f t="shared" si="287"/>
        <v>0</v>
      </c>
      <c r="B1107" s="28" t="str">
        <f t="shared" si="269"/>
        <v xml:space="preserve"> </v>
      </c>
      <c r="C1107" s="35" t="str">
        <f t="shared" si="288"/>
        <v xml:space="preserve">  </v>
      </c>
      <c r="D1107" s="35" t="str">
        <f t="shared" si="289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25">
      <c r="A1108" s="27" t="str">
        <f t="shared" si="287"/>
        <v>T 1207 31</v>
      </c>
      <c r="B1108" s="28" t="str">
        <f t="shared" si="269"/>
        <v xml:space="preserve"> </v>
      </c>
      <c r="C1108" s="35" t="str">
        <f t="shared" si="288"/>
        <v xml:space="preserve">  </v>
      </c>
      <c r="D1108" s="35" t="str">
        <f t="shared" si="289"/>
        <v xml:space="preserve">  </v>
      </c>
      <c r="E1108" s="36" t="s">
        <v>183</v>
      </c>
      <c r="F1108" s="201"/>
      <c r="G1108" s="202" t="s">
        <v>286</v>
      </c>
      <c r="H1108" s="203"/>
      <c r="I1108" s="164"/>
      <c r="J1108" s="186" t="s">
        <v>293</v>
      </c>
      <c r="K1108" s="204">
        <f>SUM(K1111)</f>
        <v>30200</v>
      </c>
      <c r="L1108" s="205">
        <f>SUM(L1111)</f>
        <v>31000</v>
      </c>
      <c r="M1108" s="205">
        <f>SUM(M1111)</f>
        <v>61200</v>
      </c>
      <c r="N1108" s="172"/>
    </row>
    <row r="1109" spans="1:14" ht="25.5" x14ac:dyDescent="0.25">
      <c r="A1109" s="27">
        <f t="shared" si="287"/>
        <v>11</v>
      </c>
      <c r="B1109" s="28" t="str">
        <f t="shared" si="269"/>
        <v xml:space="preserve"> </v>
      </c>
      <c r="C1109" s="35" t="str">
        <f t="shared" si="288"/>
        <v xml:space="preserve">  </v>
      </c>
      <c r="D1109" s="35" t="str">
        <f t="shared" si="289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SUMIF($F1111:$F1127,$G1109,K1111:K1127)</f>
        <v>0</v>
      </c>
      <c r="L1109" s="207">
        <f>SUMIF($F1111:$F1127,$G1109,L1111:L1127)</f>
        <v>0</v>
      </c>
      <c r="M1109" s="207">
        <f>SUMIF($F1111:$F1127,$G1109,M1111:M1127)</f>
        <v>0</v>
      </c>
      <c r="N1109" s="172"/>
    </row>
    <row r="1110" spans="1:14" ht="25.5" x14ac:dyDescent="0.25">
      <c r="A1110" s="27">
        <f t="shared" si="287"/>
        <v>52</v>
      </c>
      <c r="B1110" s="28" t="str">
        <f t="shared" si="269"/>
        <v xml:space="preserve"> </v>
      </c>
      <c r="C1110" s="35" t="str">
        <f t="shared" si="288"/>
        <v xml:space="preserve">  </v>
      </c>
      <c r="D1110" s="35" t="str">
        <f t="shared" si="289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SUMIF($F1111:$F1127,$G1110,K1111:K1127)</f>
        <v>30200</v>
      </c>
      <c r="L1110" s="207">
        <f>SUMIF($F1111:$F1127,$G1110,L1111:L1127)</f>
        <v>31000</v>
      </c>
      <c r="M1110" s="207">
        <f>SUMIF($F1111:$F1127,$G1110,M1111:M1127)</f>
        <v>61200</v>
      </c>
      <c r="N1110" s="172"/>
    </row>
    <row r="1111" spans="1:14" x14ac:dyDescent="0.25">
      <c r="A1111" s="27">
        <f t="shared" si="287"/>
        <v>3</v>
      </c>
      <c r="B1111" s="28" t="str">
        <f t="shared" si="269"/>
        <v xml:space="preserve"> </v>
      </c>
      <c r="C1111" s="35" t="str">
        <f t="shared" si="288"/>
        <v xml:space="preserve">  </v>
      </c>
      <c r="D1111" s="35" t="str">
        <f t="shared" si="289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30200</v>
      </c>
      <c r="L1111" s="204">
        <f>SUM(L1112,L1119)</f>
        <v>31000</v>
      </c>
      <c r="M1111" s="204">
        <f>SUM(M1112,M1119)</f>
        <v>61200</v>
      </c>
      <c r="N1111" s="172"/>
    </row>
    <row r="1112" spans="1:14" x14ac:dyDescent="0.25">
      <c r="A1112" s="27">
        <f t="shared" si="287"/>
        <v>31</v>
      </c>
      <c r="B1112" s="28" t="str">
        <f t="shared" si="269"/>
        <v xml:space="preserve"> </v>
      </c>
      <c r="C1112" s="35" t="str">
        <f t="shared" si="288"/>
        <v xml:space="preserve">  </v>
      </c>
      <c r="D1112" s="35" t="str">
        <f t="shared" si="289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21014</v>
      </c>
      <c r="L1112" s="204">
        <f>SUM(L1113,L1115,L1117)</f>
        <v>29386</v>
      </c>
      <c r="M1112" s="204">
        <f>SUM(M1113,M1115,M1117)</f>
        <v>50400</v>
      </c>
      <c r="N1112" s="172"/>
    </row>
    <row r="1113" spans="1:14" x14ac:dyDescent="0.25">
      <c r="B1113" s="28" t="str">
        <f t="shared" si="269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16750</v>
      </c>
      <c r="L1113" s="204">
        <f>SUM(L1114:L1114)</f>
        <v>23350</v>
      </c>
      <c r="M1113" s="204">
        <f>SUM(M1114:M1114)</f>
        <v>40100</v>
      </c>
      <c r="N1113" s="209"/>
    </row>
    <row r="1114" spans="1:14" x14ac:dyDescent="0.25">
      <c r="A1114" s="27">
        <f t="shared" si="287"/>
        <v>3111</v>
      </c>
      <c r="B1114" s="28" t="str">
        <f t="shared" si="269"/>
        <v xml:space="preserve"> </v>
      </c>
      <c r="C1114" s="35" t="str">
        <f t="shared" si="288"/>
        <v xml:space="preserve">  </v>
      </c>
      <c r="D1114" s="35" t="str">
        <f t="shared" si="289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16750</v>
      </c>
      <c r="L1114" s="196">
        <v>23350</v>
      </c>
      <c r="M1114" s="210">
        <f>K1114+L1114</f>
        <v>40100</v>
      </c>
      <c r="N1114" s="211">
        <v>526</v>
      </c>
    </row>
    <row r="1115" spans="1:14" x14ac:dyDescent="0.25">
      <c r="A1115" s="27">
        <f t="shared" si="287"/>
        <v>312</v>
      </c>
      <c r="B1115" s="28" t="str">
        <f t="shared" si="269"/>
        <v xml:space="preserve"> </v>
      </c>
      <c r="C1115" s="35" t="str">
        <f t="shared" si="288"/>
        <v xml:space="preserve">  </v>
      </c>
      <c r="D1115" s="35" t="str">
        <f t="shared" si="289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1500</v>
      </c>
      <c r="L1115" s="204">
        <f>SUM(L1116)</f>
        <v>2100</v>
      </c>
      <c r="M1115" s="204">
        <f>SUM(M1116)</f>
        <v>3600</v>
      </c>
      <c r="N1115" s="172"/>
    </row>
    <row r="1116" spans="1:14" x14ac:dyDescent="0.25">
      <c r="A1116" s="27">
        <f t="shared" si="287"/>
        <v>3121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1500</v>
      </c>
      <c r="L1116" s="196">
        <v>2100</v>
      </c>
      <c r="M1116" s="210">
        <f>K1116+L1116</f>
        <v>3600</v>
      </c>
      <c r="N1116" s="211">
        <v>526</v>
      </c>
    </row>
    <row r="1117" spans="1:14" x14ac:dyDescent="0.25">
      <c r="A1117" s="27">
        <f t="shared" si="287"/>
        <v>313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2764</v>
      </c>
      <c r="L1117" s="204">
        <f>SUM(L1118:L1118)</f>
        <v>3936</v>
      </c>
      <c r="M1117" s="204">
        <f>SUM(M1118:M1118)</f>
        <v>6700</v>
      </c>
      <c r="N1117" s="172"/>
    </row>
    <row r="1118" spans="1:14" ht="25.5" x14ac:dyDescent="0.25">
      <c r="A1118" s="27">
        <f t="shared" si="287"/>
        <v>3132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2764</v>
      </c>
      <c r="L1118" s="196">
        <v>3936</v>
      </c>
      <c r="M1118" s="210">
        <f>K1118+L1118</f>
        <v>6700</v>
      </c>
      <c r="N1118" s="211">
        <v>526</v>
      </c>
    </row>
    <row r="1119" spans="1:14" x14ac:dyDescent="0.25">
      <c r="A1119" s="27">
        <f t="shared" si="287"/>
        <v>32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SUM(K1120,K1123,K1125)</f>
        <v>9186</v>
      </c>
      <c r="L1119" s="204">
        <f>SUM(L1120,L1123,L1125)</f>
        <v>1614</v>
      </c>
      <c r="M1119" s="204">
        <f>SUM(M1120,M1123,M1125)</f>
        <v>10800</v>
      </c>
    </row>
    <row r="1120" spans="1:14" x14ac:dyDescent="0.25">
      <c r="A1120" s="27">
        <f t="shared" si="287"/>
        <v>321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8786</v>
      </c>
      <c r="L1120" s="204">
        <f>SUM(L1121:L1122)</f>
        <v>1414</v>
      </c>
      <c r="M1120" s="204">
        <f>SUM(M1121:M1122)</f>
        <v>10200</v>
      </c>
    </row>
    <row r="1121" spans="1:14" x14ac:dyDescent="0.25">
      <c r="A1121" s="27">
        <f t="shared" si="287"/>
        <v>3211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2000</v>
      </c>
      <c r="L1121" s="196">
        <v>-1800</v>
      </c>
      <c r="M1121" s="210">
        <f>K1121+L1121</f>
        <v>200</v>
      </c>
      <c r="N1121" s="211">
        <v>526</v>
      </c>
    </row>
    <row r="1122" spans="1:14" ht="25.5" x14ac:dyDescent="0.25">
      <c r="A1122" s="27">
        <f t="shared" si="287"/>
        <v>3212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6786</v>
      </c>
      <c r="L1122" s="196">
        <v>3214</v>
      </c>
      <c r="M1122" s="210">
        <f>K1122+L1122</f>
        <v>10000</v>
      </c>
      <c r="N1122" s="211">
        <v>526</v>
      </c>
    </row>
    <row r="1123" spans="1:14" x14ac:dyDescent="0.25">
      <c r="A1123" s="27">
        <f t="shared" si="287"/>
        <v>323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323</v>
      </c>
      <c r="H1123" s="174"/>
      <c r="I1123" s="174"/>
      <c r="J1123" s="175" t="s">
        <v>136</v>
      </c>
      <c r="K1123" s="204">
        <f>SUM(K1124:K1124)</f>
        <v>200</v>
      </c>
      <c r="L1123" s="204">
        <f>SUM(L1124:L1124)</f>
        <v>200</v>
      </c>
      <c r="M1123" s="204">
        <f>SUM(M1124:M1124)</f>
        <v>400</v>
      </c>
      <c r="N1123" s="172"/>
    </row>
    <row r="1124" spans="1:14" x14ac:dyDescent="0.25">
      <c r="A1124" s="27">
        <f t="shared" si="287"/>
        <v>3237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52</v>
      </c>
      <c r="G1124" s="173">
        <v>3237</v>
      </c>
      <c r="H1124" s="174"/>
      <c r="I1124" s="179">
        <v>1717</v>
      </c>
      <c r="J1124" s="175" t="s">
        <v>164</v>
      </c>
      <c r="K1124" s="196">
        <v>200</v>
      </c>
      <c r="L1124" s="196">
        <v>200</v>
      </c>
      <c r="M1124" s="210">
        <f>K1124+L1124</f>
        <v>400</v>
      </c>
      <c r="N1124" s="211">
        <v>526</v>
      </c>
    </row>
    <row r="1125" spans="1:14" ht="25.5" x14ac:dyDescent="0.25">
      <c r="A1125" s="27">
        <f t="shared" si="287"/>
        <v>329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>
        <v>329</v>
      </c>
      <c r="H1125" s="174"/>
      <c r="I1125" s="174"/>
      <c r="J1125" s="175" t="s">
        <v>147</v>
      </c>
      <c r="K1125" s="204">
        <f>SUM(K1126:K1126)</f>
        <v>200</v>
      </c>
      <c r="L1125" s="204">
        <f>SUM(L1126:L1126)</f>
        <v>0</v>
      </c>
      <c r="M1125" s="204">
        <f>SUM(M1126:M1126)</f>
        <v>200</v>
      </c>
    </row>
    <row r="1126" spans="1:14" x14ac:dyDescent="0.25">
      <c r="A1126" s="27">
        <f t="shared" si="287"/>
        <v>3293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36" t="s">
        <v>183</v>
      </c>
      <c r="F1126" s="152">
        <v>52</v>
      </c>
      <c r="G1126" s="173">
        <v>3293</v>
      </c>
      <c r="H1126" s="174"/>
      <c r="I1126" s="179">
        <v>1718</v>
      </c>
      <c r="J1126" s="175" t="s">
        <v>149</v>
      </c>
      <c r="K1126" s="196">
        <v>200</v>
      </c>
      <c r="L1126" s="196">
        <v>0</v>
      </c>
      <c r="M1126" s="210">
        <f>K1126+L1126</f>
        <v>200</v>
      </c>
      <c r="N1126" s="211">
        <v>526</v>
      </c>
    </row>
    <row r="1127" spans="1:14" x14ac:dyDescent="0.25">
      <c r="A1127" s="27">
        <f t="shared" si="287"/>
        <v>0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36"/>
      <c r="F1127" s="152"/>
      <c r="G1127" s="173"/>
      <c r="H1127" s="174"/>
      <c r="I1127" s="174"/>
      <c r="J1127" s="175"/>
      <c r="K1127" s="176"/>
      <c r="L1127" s="176"/>
      <c r="M1127" s="176"/>
      <c r="N1127" s="172"/>
    </row>
    <row r="1128" spans="1:14" x14ac:dyDescent="0.25">
      <c r="A1128" s="27" t="str">
        <f t="shared" si="287"/>
        <v>T 1207 29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212" t="s">
        <v>183</v>
      </c>
      <c r="F1128" s="152"/>
      <c r="G1128" s="163" t="s">
        <v>270</v>
      </c>
      <c r="H1128" s="164"/>
      <c r="I1128" s="164"/>
      <c r="J1128" s="200" t="s">
        <v>268</v>
      </c>
      <c r="K1128" s="182">
        <f>SUM(K1130)</f>
        <v>0</v>
      </c>
      <c r="L1128" s="182">
        <f t="shared" ref="L1128:M1128" si="295">SUM(L1130)</f>
        <v>0</v>
      </c>
      <c r="M1128" s="182">
        <f t="shared" si="295"/>
        <v>0</v>
      </c>
    </row>
    <row r="1129" spans="1:14" ht="25.5" x14ac:dyDescent="0.25">
      <c r="A1129" s="27">
        <f t="shared" si="287"/>
        <v>11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167"/>
      <c r="F1129" s="152"/>
      <c r="G1129" s="168">
        <v>11</v>
      </c>
      <c r="H1129" s="169"/>
      <c r="I1129" s="169"/>
      <c r="J1129" s="170" t="s">
        <v>96</v>
      </c>
      <c r="K1129" s="171">
        <f>SUMIF($F1130:$F1144,$G1129,K1130:K1144)</f>
        <v>0</v>
      </c>
      <c r="L1129" s="171">
        <f t="shared" ref="L1129:M1129" si="296">SUMIF($F1130:$F1144,$G1129,L1130:L1144)</f>
        <v>0</v>
      </c>
      <c r="M1129" s="171">
        <f t="shared" si="296"/>
        <v>0</v>
      </c>
      <c r="N1129" s="172"/>
    </row>
    <row r="1130" spans="1:14" x14ac:dyDescent="0.25">
      <c r="A1130" s="27">
        <f t="shared" si="287"/>
        <v>3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</v>
      </c>
      <c r="H1130" s="174"/>
      <c r="I1130" s="174"/>
      <c r="J1130" s="175" t="s">
        <v>118</v>
      </c>
      <c r="K1130" s="176">
        <f>SUM(K1131,K1138)</f>
        <v>0</v>
      </c>
      <c r="L1130" s="176">
        <f t="shared" ref="L1130:M1130" si="297">SUM(L1131,L1138)</f>
        <v>0</v>
      </c>
      <c r="M1130" s="176">
        <f t="shared" si="297"/>
        <v>0</v>
      </c>
    </row>
    <row r="1131" spans="1:14" x14ac:dyDescent="0.25">
      <c r="A1131" s="27">
        <f t="shared" si="287"/>
        <v>31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/>
      <c r="F1131" s="152"/>
      <c r="G1131" s="173">
        <v>31</v>
      </c>
      <c r="H1131" s="174"/>
      <c r="I1131" s="174"/>
      <c r="J1131" s="175" t="s">
        <v>119</v>
      </c>
      <c r="K1131" s="176">
        <f>SUM(K1132,K1134,K1136)</f>
        <v>0</v>
      </c>
      <c r="L1131" s="176">
        <f t="shared" ref="L1131:M1131" si="298">SUM(L1132,L1134,L1136)</f>
        <v>0</v>
      </c>
      <c r="M1131" s="176">
        <f t="shared" si="298"/>
        <v>0</v>
      </c>
    </row>
    <row r="1132" spans="1:14" x14ac:dyDescent="0.25">
      <c r="A1132" s="27">
        <f t="shared" si="287"/>
        <v>311</v>
      </c>
      <c r="B1132" s="28" t="str">
        <f t="shared" ref="B1132:B1211" si="299">IF(H1132&gt;0,F1132," ")</f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>
        <v>311</v>
      </c>
      <c r="H1132" s="174"/>
      <c r="I1132" s="174"/>
      <c r="J1132" s="175" t="s">
        <v>120</v>
      </c>
      <c r="K1132" s="176">
        <f>SUM(K1133:K1133)</f>
        <v>0</v>
      </c>
      <c r="L1132" s="176">
        <f t="shared" ref="L1132:M1132" si="300">SUM(L1133:L1133)</f>
        <v>0</v>
      </c>
      <c r="M1132" s="176">
        <f t="shared" si="300"/>
        <v>0</v>
      </c>
      <c r="N1132" s="172"/>
    </row>
    <row r="1133" spans="1:14" x14ac:dyDescent="0.25">
      <c r="B1133" s="28" t="str">
        <f t="shared" si="299"/>
        <v xml:space="preserve"> </v>
      </c>
      <c r="C1133" s="35"/>
      <c r="D1133" s="35"/>
      <c r="E1133" s="36" t="s">
        <v>183</v>
      </c>
      <c r="F1133" s="152">
        <v>11</v>
      </c>
      <c r="G1133" s="173">
        <v>3111</v>
      </c>
      <c r="H1133" s="179"/>
      <c r="I1133" s="179">
        <v>1719</v>
      </c>
      <c r="J1133" s="175" t="s">
        <v>121</v>
      </c>
      <c r="K1133" s="196">
        <v>0</v>
      </c>
      <c r="L1133" s="196">
        <v>0</v>
      </c>
      <c r="M1133" s="180">
        <f>K1133+L1133</f>
        <v>0</v>
      </c>
      <c r="N1133" s="38">
        <v>111</v>
      </c>
    </row>
    <row r="1134" spans="1:14" x14ac:dyDescent="0.25">
      <c r="A1134" s="27">
        <f t="shared" ref="A1134:A1225" si="301">G1134</f>
        <v>312</v>
      </c>
      <c r="B1134" s="28" t="str">
        <f t="shared" si="299"/>
        <v xml:space="preserve"> </v>
      </c>
      <c r="C1134" s="35" t="str">
        <f t="shared" ref="C1134:C1225" si="302">IF(H1134&gt;0,LEFT(E1134,3),"  ")</f>
        <v xml:space="preserve">  </v>
      </c>
      <c r="D1134" s="35" t="str">
        <f t="shared" ref="D1134:D1225" si="303">IF(H1134&gt;0,LEFT(E1134,4),"  ")</f>
        <v xml:space="preserve">  </v>
      </c>
      <c r="E1134" s="36"/>
      <c r="F1134" s="152"/>
      <c r="G1134" s="173">
        <v>312</v>
      </c>
      <c r="H1134" s="174"/>
      <c r="I1134" s="174"/>
      <c r="J1134" s="175" t="s">
        <v>122</v>
      </c>
      <c r="K1134" s="176">
        <f>SUM(K1135)</f>
        <v>0</v>
      </c>
      <c r="L1134" s="176">
        <f>SUM(L1135)</f>
        <v>0</v>
      </c>
      <c r="M1134" s="176">
        <f>SUM(M1135)</f>
        <v>0</v>
      </c>
      <c r="N1134" s="172"/>
    </row>
    <row r="1135" spans="1:14" x14ac:dyDescent="0.25">
      <c r="A1135" s="27">
        <f t="shared" si="301"/>
        <v>3121</v>
      </c>
      <c r="B1135" s="28" t="str">
        <f t="shared" si="299"/>
        <v xml:space="preserve"> </v>
      </c>
      <c r="C1135" s="35" t="str">
        <f t="shared" si="302"/>
        <v xml:space="preserve">  </v>
      </c>
      <c r="D1135" s="35" t="str">
        <f t="shared" si="303"/>
        <v xml:space="preserve">  </v>
      </c>
      <c r="E1135" s="36" t="s">
        <v>183</v>
      </c>
      <c r="F1135" s="152">
        <v>11</v>
      </c>
      <c r="G1135" s="173">
        <v>3121</v>
      </c>
      <c r="H1135" s="179"/>
      <c r="I1135" s="179">
        <v>1720</v>
      </c>
      <c r="J1135" s="175" t="s">
        <v>122</v>
      </c>
      <c r="K1135" s="196">
        <v>0</v>
      </c>
      <c r="L1135" s="196">
        <v>0</v>
      </c>
      <c r="M1135" s="180">
        <f>K1135+L1135</f>
        <v>0</v>
      </c>
      <c r="N1135" s="38">
        <v>111</v>
      </c>
    </row>
    <row r="1136" spans="1:14" x14ac:dyDescent="0.25">
      <c r="A1136" s="27">
        <f t="shared" si="301"/>
        <v>313</v>
      </c>
      <c r="B1136" s="28" t="str">
        <f t="shared" si="299"/>
        <v xml:space="preserve"> </v>
      </c>
      <c r="C1136" s="35" t="str">
        <f t="shared" si="302"/>
        <v xml:space="preserve">  </v>
      </c>
      <c r="D1136" s="35" t="str">
        <f t="shared" si="303"/>
        <v xml:space="preserve">  </v>
      </c>
      <c r="E1136" s="36"/>
      <c r="F1136" s="152"/>
      <c r="G1136" s="173">
        <v>313</v>
      </c>
      <c r="H1136" s="174"/>
      <c r="I1136" s="174"/>
      <c r="J1136" s="175" t="s">
        <v>123</v>
      </c>
      <c r="K1136" s="176">
        <f>SUM(K1137)</f>
        <v>0</v>
      </c>
      <c r="L1136" s="176">
        <f>SUM(L1137)</f>
        <v>0</v>
      </c>
      <c r="M1136" s="176">
        <f>SUM(M1137)</f>
        <v>0</v>
      </c>
      <c r="N1136" s="172"/>
    </row>
    <row r="1137" spans="1:14" ht="25.5" x14ac:dyDescent="0.25">
      <c r="A1137" s="27">
        <f t="shared" si="301"/>
        <v>3132</v>
      </c>
      <c r="B1137" s="28" t="str">
        <f t="shared" si="299"/>
        <v xml:space="preserve"> </v>
      </c>
      <c r="C1137" s="35" t="str">
        <f t="shared" si="302"/>
        <v xml:space="preserve">  </v>
      </c>
      <c r="D1137" s="35" t="str">
        <f t="shared" si="303"/>
        <v xml:space="preserve">  </v>
      </c>
      <c r="E1137" s="36" t="s">
        <v>183</v>
      </c>
      <c r="F1137" s="152">
        <v>11</v>
      </c>
      <c r="G1137" s="173">
        <v>3132</v>
      </c>
      <c r="H1137" s="179"/>
      <c r="I1137" s="179">
        <v>1721</v>
      </c>
      <c r="J1137" s="192" t="s">
        <v>124</v>
      </c>
      <c r="K1137" s="196">
        <v>0</v>
      </c>
      <c r="L1137" s="196">
        <v>0</v>
      </c>
      <c r="M1137" s="180">
        <f>K1137+L1137</f>
        <v>0</v>
      </c>
      <c r="N1137" s="38">
        <v>111</v>
      </c>
    </row>
    <row r="1138" spans="1:14" x14ac:dyDescent="0.25">
      <c r="C1138" s="35"/>
      <c r="D1138" s="35"/>
      <c r="E1138" s="36"/>
      <c r="F1138" s="152"/>
      <c r="G1138" s="173">
        <v>32</v>
      </c>
      <c r="H1138" s="174"/>
      <c r="I1138" s="174"/>
      <c r="J1138" s="175" t="s">
        <v>125</v>
      </c>
      <c r="K1138" s="176">
        <f>SUM(K1139,K1142)</f>
        <v>0</v>
      </c>
      <c r="L1138" s="176">
        <f>SUM(L1139,L1142)</f>
        <v>0</v>
      </c>
      <c r="M1138" s="176">
        <f t="shared" ref="M1138" si="304">SUM(M1139,M1142)</f>
        <v>0</v>
      </c>
    </row>
    <row r="1139" spans="1:14" x14ac:dyDescent="0.25">
      <c r="C1139" s="35"/>
      <c r="D1139" s="35"/>
      <c r="E1139" s="36"/>
      <c r="F1139" s="152"/>
      <c r="G1139" s="173">
        <v>321</v>
      </c>
      <c r="H1139" s="174"/>
      <c r="I1139" s="174"/>
      <c r="J1139" s="175" t="s">
        <v>126</v>
      </c>
      <c r="K1139" s="176">
        <f>SUM(K1140:K1141)</f>
        <v>0</v>
      </c>
      <c r="L1139" s="176">
        <f>SUM(L1140:L1141)</f>
        <v>0</v>
      </c>
      <c r="M1139" s="176">
        <f>SUM(M1140:M1141)</f>
        <v>0</v>
      </c>
      <c r="N1139" s="172"/>
    </row>
    <row r="1140" spans="1:14" x14ac:dyDescent="0.25">
      <c r="C1140" s="35"/>
      <c r="D1140" s="35"/>
      <c r="E1140" s="36" t="s">
        <v>183</v>
      </c>
      <c r="F1140" s="152">
        <v>11</v>
      </c>
      <c r="G1140" s="173">
        <v>3211</v>
      </c>
      <c r="H1140" s="179"/>
      <c r="I1140" s="179">
        <v>1722</v>
      </c>
      <c r="J1140" s="175" t="s">
        <v>127</v>
      </c>
      <c r="K1140" s="196">
        <v>0</v>
      </c>
      <c r="L1140" s="196">
        <v>0</v>
      </c>
      <c r="M1140" s="180">
        <f>K1140+L1140</f>
        <v>0</v>
      </c>
      <c r="N1140" s="38">
        <v>111</v>
      </c>
    </row>
    <row r="1141" spans="1:14" ht="25.5" x14ac:dyDescent="0.25">
      <c r="C1141" s="35"/>
      <c r="D1141" s="35"/>
      <c r="E1141" s="36" t="s">
        <v>183</v>
      </c>
      <c r="F1141" s="152">
        <v>11</v>
      </c>
      <c r="G1141" s="173">
        <v>3212</v>
      </c>
      <c r="H1141" s="179"/>
      <c r="I1141" s="179">
        <v>1723</v>
      </c>
      <c r="J1141" s="175" t="s">
        <v>128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x14ac:dyDescent="0.25">
      <c r="A1142" s="27">
        <f t="shared" ref="A1142" si="305">G1142</f>
        <v>323</v>
      </c>
      <c r="B1142" s="28" t="str">
        <f t="shared" ref="B1142" si="306">IF(H1142&gt;0,F1142," ")</f>
        <v xml:space="preserve"> </v>
      </c>
      <c r="C1142" s="35" t="str">
        <f t="shared" ref="C1142" si="307">IF(H1142&gt;0,LEFT(E1142,3),"  ")</f>
        <v xml:space="preserve">  </v>
      </c>
      <c r="D1142" s="35" t="str">
        <f t="shared" ref="D1142" si="308">IF(H1142&gt;0,LEFT(E1142,4),"  ")</f>
        <v xml:space="preserve">  </v>
      </c>
      <c r="E1142" s="36"/>
      <c r="F1142" s="152"/>
      <c r="G1142" s="173">
        <v>323</v>
      </c>
      <c r="H1142" s="174"/>
      <c r="I1142" s="174"/>
      <c r="J1142" s="175" t="s">
        <v>136</v>
      </c>
      <c r="K1142" s="176">
        <f>SUM(K1143)</f>
        <v>0</v>
      </c>
      <c r="L1142" s="176">
        <f>SUM(L1143)</f>
        <v>0</v>
      </c>
      <c r="M1142" s="176">
        <f>SUM(M1143)</f>
        <v>0</v>
      </c>
      <c r="N1142" s="172"/>
    </row>
    <row r="1143" spans="1:14" x14ac:dyDescent="0.25">
      <c r="C1143" s="35"/>
      <c r="D1143" s="35"/>
      <c r="E1143" s="36" t="s">
        <v>183</v>
      </c>
      <c r="F1143" s="152">
        <v>11</v>
      </c>
      <c r="G1143" s="173">
        <v>3237</v>
      </c>
      <c r="H1143" s="179"/>
      <c r="I1143" s="179">
        <v>1724</v>
      </c>
      <c r="J1143" s="175" t="s">
        <v>143</v>
      </c>
      <c r="K1143" s="196">
        <v>0</v>
      </c>
      <c r="L1143" s="196">
        <v>0</v>
      </c>
      <c r="M1143" s="180">
        <f>K1143+L1143</f>
        <v>0</v>
      </c>
      <c r="N1143" s="38">
        <v>111</v>
      </c>
    </row>
    <row r="1144" spans="1:14" x14ac:dyDescent="0.25">
      <c r="A1144" s="27">
        <f t="shared" ref="A1144" si="309">G1144</f>
        <v>0</v>
      </c>
      <c r="B1144" s="28" t="str">
        <f t="shared" ref="B1144" si="310">IF(H1144&gt;0,F1144," ")</f>
        <v xml:space="preserve"> </v>
      </c>
      <c r="C1144" s="35" t="str">
        <f t="shared" ref="C1144" si="311">IF(H1144&gt;0,LEFT(E1144,3),"  ")</f>
        <v xml:space="preserve">  </v>
      </c>
      <c r="D1144" s="35" t="str">
        <f t="shared" ref="D1144" si="312">IF(H1144&gt;0,LEFT(E1144,4),"  ")</f>
        <v xml:space="preserve">  </v>
      </c>
      <c r="E1144" s="36"/>
      <c r="F1144" s="152"/>
      <c r="G1144" s="173"/>
      <c r="H1144" s="174"/>
      <c r="I1144" s="174"/>
      <c r="J1144" s="175"/>
      <c r="K1144" s="176"/>
      <c r="L1144" s="176"/>
      <c r="M1144" s="176"/>
      <c r="N1144" s="172"/>
    </row>
    <row r="1145" spans="1:14" ht="25.5" x14ac:dyDescent="0.25">
      <c r="C1145" s="35"/>
      <c r="D1145" s="35"/>
      <c r="E1145" s="162" t="s">
        <v>183</v>
      </c>
      <c r="F1145" s="152"/>
      <c r="G1145" s="181" t="s">
        <v>254</v>
      </c>
      <c r="H1145" s="164"/>
      <c r="I1145" s="164"/>
      <c r="J1145" s="165" t="s">
        <v>255</v>
      </c>
      <c r="K1145" s="182">
        <f>SUM(K1147)</f>
        <v>13416</v>
      </c>
      <c r="L1145" s="182">
        <f>SUM(L1147)</f>
        <v>3392</v>
      </c>
      <c r="M1145" s="182">
        <f>SUM(M1147)</f>
        <v>16808</v>
      </c>
    </row>
    <row r="1146" spans="1:14" ht="25.5" x14ac:dyDescent="0.25">
      <c r="A1146" s="27">
        <f t="shared" ref="A1146" si="313">G1146</f>
        <v>52</v>
      </c>
      <c r="B1146" s="28" t="str">
        <f t="shared" ref="B1146" si="314">IF(H1146&gt;0,F1146," ")</f>
        <v xml:space="preserve"> </v>
      </c>
      <c r="C1146" s="35" t="str">
        <f t="shared" ref="C1146" si="315">IF(H1146&gt;0,LEFT(E1146,3),"  ")</f>
        <v xml:space="preserve">  </v>
      </c>
      <c r="D1146" s="35" t="str">
        <f t="shared" ref="D1146" si="316">IF(H1146&gt;0,LEFT(E1146,4),"  ")</f>
        <v xml:space="preserve">  </v>
      </c>
      <c r="E1146" s="167"/>
      <c r="F1146" s="152"/>
      <c r="G1146" s="168">
        <v>52</v>
      </c>
      <c r="H1146" s="169"/>
      <c r="I1146" s="169"/>
      <c r="J1146" s="170" t="s">
        <v>99</v>
      </c>
      <c r="K1146" s="171">
        <f t="shared" ref="K1146:M1146" si="317">SUMIF($F1147:$F1151,$G1146,K1147:K1151)</f>
        <v>13416</v>
      </c>
      <c r="L1146" s="171">
        <f t="shared" si="317"/>
        <v>3392</v>
      </c>
      <c r="M1146" s="171">
        <f t="shared" si="317"/>
        <v>16808</v>
      </c>
      <c r="N1146" s="172"/>
    </row>
    <row r="1147" spans="1:14" x14ac:dyDescent="0.25">
      <c r="C1147" s="35"/>
      <c r="D1147" s="35"/>
      <c r="E1147" s="36"/>
      <c r="F1147" s="152"/>
      <c r="G1147" s="173">
        <v>3</v>
      </c>
      <c r="H1147" s="174"/>
      <c r="I1147" s="174"/>
      <c r="J1147" s="175" t="s">
        <v>118</v>
      </c>
      <c r="K1147" s="176">
        <f t="shared" ref="K1147:M1147" si="318">SUM(K1148)</f>
        <v>13416</v>
      </c>
      <c r="L1147" s="176">
        <f t="shared" si="318"/>
        <v>3392</v>
      </c>
      <c r="M1147" s="176">
        <f t="shared" si="318"/>
        <v>16808</v>
      </c>
    </row>
    <row r="1148" spans="1:14" x14ac:dyDescent="0.25">
      <c r="C1148" s="35"/>
      <c r="D1148" s="35"/>
      <c r="E1148" s="36"/>
      <c r="F1148" s="152"/>
      <c r="G1148" s="173">
        <v>32</v>
      </c>
      <c r="H1148" s="174"/>
      <c r="I1148" s="174"/>
      <c r="J1148" s="175" t="s">
        <v>125</v>
      </c>
      <c r="K1148" s="176">
        <f>SUM(K1149)</f>
        <v>13416</v>
      </c>
      <c r="L1148" s="176">
        <f>SUM(L1149)</f>
        <v>3392</v>
      </c>
      <c r="M1148" s="176">
        <f>SUM(M1149)</f>
        <v>16808</v>
      </c>
    </row>
    <row r="1149" spans="1:14" x14ac:dyDescent="0.25">
      <c r="C1149" s="35"/>
      <c r="D1149" s="35"/>
      <c r="E1149" s="36"/>
      <c r="F1149" s="152"/>
      <c r="G1149" s="173">
        <v>322</v>
      </c>
      <c r="H1149" s="174"/>
      <c r="I1149" s="174"/>
      <c r="J1149" s="175" t="s">
        <v>131</v>
      </c>
      <c r="K1149" s="176">
        <f>SUM(K1150:K1150)</f>
        <v>13416</v>
      </c>
      <c r="L1149" s="176">
        <f>SUM(L1150:L1150)</f>
        <v>3392</v>
      </c>
      <c r="M1149" s="176">
        <f>SUM(M1150:M1150)</f>
        <v>16808</v>
      </c>
      <c r="N1149" s="172"/>
    </row>
    <row r="1150" spans="1:14" x14ac:dyDescent="0.25">
      <c r="A1150" s="27">
        <f t="shared" ref="A1150" si="319">G1150</f>
        <v>3222</v>
      </c>
      <c r="B1150" s="28" t="str">
        <f t="shared" ref="B1150" si="320">IF(H1150&gt;0,F1150," ")</f>
        <v xml:space="preserve"> </v>
      </c>
      <c r="C1150" s="35" t="str">
        <f t="shared" ref="C1150" si="321">IF(H1150&gt;0,LEFT(E1150,3),"  ")</f>
        <v xml:space="preserve">  </v>
      </c>
      <c r="D1150" s="35" t="str">
        <f t="shared" ref="D1150" si="322">IF(H1150&gt;0,LEFT(E1150,4),"  ")</f>
        <v xml:space="preserve">  </v>
      </c>
      <c r="E1150" s="36" t="s">
        <v>183</v>
      </c>
      <c r="F1150" s="152">
        <v>52</v>
      </c>
      <c r="G1150" s="173">
        <v>3222</v>
      </c>
      <c r="H1150" s="179"/>
      <c r="I1150" s="179">
        <v>1725</v>
      </c>
      <c r="J1150" s="175" t="s">
        <v>133</v>
      </c>
      <c r="K1150" s="196">
        <v>13416</v>
      </c>
      <c r="L1150" s="196">
        <v>3392</v>
      </c>
      <c r="M1150" s="180">
        <f>K1150+L1150</f>
        <v>16808</v>
      </c>
      <c r="N1150" s="213">
        <v>5212</v>
      </c>
    </row>
    <row r="1151" spans="1:14" x14ac:dyDescent="0.25">
      <c r="C1151" s="35"/>
      <c r="D1151" s="35"/>
      <c r="E1151" s="36"/>
      <c r="F1151" s="152"/>
      <c r="G1151" s="173"/>
      <c r="H1151" s="174"/>
      <c r="I1151" s="174"/>
      <c r="J1151" s="175"/>
      <c r="K1151" s="176"/>
      <c r="L1151" s="176"/>
      <c r="M1151" s="176"/>
      <c r="N1151" s="172"/>
    </row>
    <row r="1152" spans="1:14" ht="25.5" x14ac:dyDescent="0.25">
      <c r="C1152" s="35"/>
      <c r="D1152" s="35"/>
      <c r="E1152" s="162" t="s">
        <v>183</v>
      </c>
      <c r="F1152" s="152"/>
      <c r="G1152" s="163" t="s">
        <v>256</v>
      </c>
      <c r="H1152" s="164"/>
      <c r="I1152" s="164"/>
      <c r="J1152" s="165" t="s">
        <v>269</v>
      </c>
      <c r="K1152" s="182">
        <f t="shared" ref="K1152:M1152" si="323">SUM(K1154)</f>
        <v>0</v>
      </c>
      <c r="L1152" s="182">
        <f t="shared" si="323"/>
        <v>0</v>
      </c>
      <c r="M1152" s="182">
        <f t="shared" si="323"/>
        <v>0</v>
      </c>
      <c r="N1152" s="172"/>
    </row>
    <row r="1153" spans="1:14" ht="25.5" x14ac:dyDescent="0.25">
      <c r="C1153" s="35"/>
      <c r="D1153" s="35"/>
      <c r="E1153" s="167"/>
      <c r="F1153" s="152"/>
      <c r="G1153" s="168">
        <v>52</v>
      </c>
      <c r="H1153" s="169"/>
      <c r="I1153" s="169"/>
      <c r="J1153" s="170" t="s">
        <v>99</v>
      </c>
      <c r="K1153" s="171">
        <f>SUMIF($F1154:$F1158,$G1153,K1154:K1158)</f>
        <v>0</v>
      </c>
      <c r="L1153" s="171">
        <f>SUMIF($F1154:$F1158,$G1153,L1154:L1158)</f>
        <v>0</v>
      </c>
      <c r="M1153" s="171">
        <f>SUMIF($F1154:$F1158,$G1153,M1154:M1158)</f>
        <v>0</v>
      </c>
      <c r="N1153" s="172"/>
    </row>
    <row r="1154" spans="1:14" x14ac:dyDescent="0.25">
      <c r="C1154" s="35"/>
      <c r="D1154" s="35"/>
      <c r="E1154" s="36"/>
      <c r="F1154" s="152"/>
      <c r="G1154" s="173">
        <v>3</v>
      </c>
      <c r="H1154" s="174"/>
      <c r="I1154" s="174"/>
      <c r="J1154" s="175" t="s">
        <v>118</v>
      </c>
      <c r="K1154" s="176">
        <f t="shared" ref="K1154:M1154" si="324">SUM(K1155)</f>
        <v>0</v>
      </c>
      <c r="L1154" s="176">
        <f t="shared" si="324"/>
        <v>0</v>
      </c>
      <c r="M1154" s="176">
        <f t="shared" si="324"/>
        <v>0</v>
      </c>
      <c r="N1154" s="172"/>
    </row>
    <row r="1155" spans="1:14" x14ac:dyDescent="0.25">
      <c r="C1155" s="35"/>
      <c r="D1155" s="35"/>
      <c r="E1155" s="36"/>
      <c r="F1155" s="152"/>
      <c r="G1155" s="173">
        <v>32</v>
      </c>
      <c r="H1155" s="174"/>
      <c r="I1155" s="174"/>
      <c r="J1155" s="175" t="s">
        <v>125</v>
      </c>
      <c r="K1155" s="176">
        <f>SUM(K1156)</f>
        <v>0</v>
      </c>
      <c r="L1155" s="176">
        <f>SUM(L1156)</f>
        <v>0</v>
      </c>
      <c r="M1155" s="176">
        <f>SUM(M1156)</f>
        <v>0</v>
      </c>
      <c r="N1155" s="172"/>
    </row>
    <row r="1156" spans="1:14" x14ac:dyDescent="0.25">
      <c r="A1156" s="27">
        <f t="shared" ref="A1156" si="325">G1156</f>
        <v>322</v>
      </c>
      <c r="B1156" s="28" t="str">
        <f t="shared" ref="B1156" si="326">IF(H1156&gt;0,F1156," ")</f>
        <v xml:space="preserve"> </v>
      </c>
      <c r="C1156" s="35" t="str">
        <f t="shared" ref="C1156" si="327">IF(H1156&gt;0,LEFT(E1156,3),"  ")</f>
        <v xml:space="preserve">  </v>
      </c>
      <c r="D1156" s="35" t="str">
        <f t="shared" ref="D1156" si="328">IF(H1156&gt;0,LEFT(E1156,4),"  ")</f>
        <v xml:space="preserve">  </v>
      </c>
      <c r="E1156" s="36"/>
      <c r="F1156" s="152"/>
      <c r="G1156" s="173">
        <v>322</v>
      </c>
      <c r="H1156" s="174"/>
      <c r="I1156" s="174"/>
      <c r="J1156" s="175" t="s">
        <v>131</v>
      </c>
      <c r="K1156" s="176">
        <f>SUM(K1157:K1157)</f>
        <v>0</v>
      </c>
      <c r="L1156" s="176">
        <f>SUM(L1157:L1157)</f>
        <v>0</v>
      </c>
      <c r="M1156" s="176">
        <f>SUM(M1157:M1157)</f>
        <v>0</v>
      </c>
      <c r="N1156" s="172"/>
    </row>
    <row r="1157" spans="1:14" x14ac:dyDescent="0.25">
      <c r="C1157" s="35"/>
      <c r="D1157" s="35"/>
      <c r="E1157" s="36" t="s">
        <v>183</v>
      </c>
      <c r="F1157" s="152">
        <v>52</v>
      </c>
      <c r="G1157" s="173">
        <v>3222</v>
      </c>
      <c r="H1157" s="179"/>
      <c r="I1157" s="179">
        <v>1726</v>
      </c>
      <c r="J1157" s="175" t="s">
        <v>133</v>
      </c>
      <c r="K1157" s="196">
        <v>0</v>
      </c>
      <c r="L1157" s="196">
        <v>0</v>
      </c>
      <c r="M1157" s="180">
        <f>K1157+L1157</f>
        <v>0</v>
      </c>
      <c r="N1157" s="211">
        <v>527</v>
      </c>
    </row>
    <row r="1158" spans="1:14" x14ac:dyDescent="0.25">
      <c r="C1158" s="35"/>
      <c r="D1158" s="35"/>
      <c r="E1158" s="36"/>
      <c r="F1158" s="152"/>
      <c r="G1158" s="173"/>
      <c r="H1158" s="174"/>
      <c r="I1158" s="174"/>
      <c r="J1158" s="175"/>
      <c r="K1158" s="176"/>
      <c r="L1158" s="176"/>
      <c r="M1158" s="176"/>
      <c r="N1158" s="172"/>
    </row>
    <row r="1159" spans="1:14" x14ac:dyDescent="0.25">
      <c r="C1159" s="35"/>
      <c r="D1159" s="35"/>
      <c r="E1159" s="162" t="s">
        <v>183</v>
      </c>
      <c r="F1159" s="152"/>
      <c r="G1159" s="199" t="s">
        <v>294</v>
      </c>
      <c r="H1159" s="164"/>
      <c r="I1159" s="164"/>
      <c r="J1159" s="200" t="s">
        <v>295</v>
      </c>
      <c r="K1159" s="182">
        <f t="shared" ref="K1159:M1159" si="329">SUM(K1161)</f>
        <v>0</v>
      </c>
      <c r="L1159" s="182">
        <f t="shared" si="329"/>
        <v>0</v>
      </c>
      <c r="M1159" s="182">
        <f t="shared" si="329"/>
        <v>0</v>
      </c>
      <c r="N1159" s="172"/>
    </row>
    <row r="1160" spans="1:14" ht="25.5" x14ac:dyDescent="0.25">
      <c r="A1160" s="27">
        <f t="shared" ref="A1160" si="330">G1160</f>
        <v>52</v>
      </c>
      <c r="B1160" s="28" t="str">
        <f t="shared" ref="B1160" si="331">IF(H1160&gt;0,F1160," ")</f>
        <v xml:space="preserve"> </v>
      </c>
      <c r="C1160" s="35" t="str">
        <f t="shared" ref="C1160" si="332">IF(H1160&gt;0,LEFT(E1160,3),"  ")</f>
        <v xml:space="preserve">  </v>
      </c>
      <c r="D1160" s="35" t="str">
        <f t="shared" ref="D1160" si="333">IF(H1160&gt;0,LEFT(E1160,4),"  ")</f>
        <v xml:space="preserve">  </v>
      </c>
      <c r="E1160" s="167"/>
      <c r="F1160" s="152"/>
      <c r="G1160" s="194">
        <v>52</v>
      </c>
      <c r="H1160" s="169"/>
      <c r="I1160" s="169"/>
      <c r="J1160" s="170" t="s">
        <v>99</v>
      </c>
      <c r="K1160" s="171">
        <f>SUMIF($F1161:$F1185,$G1160,K1161:K1185)</f>
        <v>0</v>
      </c>
      <c r="L1160" s="171">
        <f>SUMIF($F1161:$F1185,$G1160,L1161:L1185)</f>
        <v>0</v>
      </c>
      <c r="M1160" s="171">
        <f>SUMIF($F1161:$F1185,$G1160,M1161:M1185)</f>
        <v>0</v>
      </c>
      <c r="N1160" s="172"/>
    </row>
    <row r="1161" spans="1:14" x14ac:dyDescent="0.25">
      <c r="A1161" s="27">
        <f t="shared" si="301"/>
        <v>3</v>
      </c>
      <c r="B1161" s="28" t="str">
        <f t="shared" si="299"/>
        <v xml:space="preserve"> </v>
      </c>
      <c r="C1161" s="35" t="str">
        <f t="shared" si="302"/>
        <v xml:space="preserve">  </v>
      </c>
      <c r="D1161" s="35" t="str">
        <f t="shared" si="303"/>
        <v xml:space="preserve">  </v>
      </c>
      <c r="E1161" s="36"/>
      <c r="F1161" s="152"/>
      <c r="G1161" s="173">
        <v>3</v>
      </c>
      <c r="H1161" s="174"/>
      <c r="I1161" s="174"/>
      <c r="J1161" s="192" t="s">
        <v>118</v>
      </c>
      <c r="K1161" s="176">
        <f t="shared" ref="K1161:M1161" si="334">SUM(K1162,K1169)</f>
        <v>0</v>
      </c>
      <c r="L1161" s="176">
        <f t="shared" si="334"/>
        <v>0</v>
      </c>
      <c r="M1161" s="176">
        <f t="shared" si="334"/>
        <v>0</v>
      </c>
    </row>
    <row r="1162" spans="1:14" x14ac:dyDescent="0.25">
      <c r="A1162" s="27">
        <f t="shared" si="301"/>
        <v>31</v>
      </c>
      <c r="B1162" s="28" t="str">
        <f t="shared" si="299"/>
        <v xml:space="preserve"> </v>
      </c>
      <c r="C1162" s="35" t="str">
        <f t="shared" si="302"/>
        <v xml:space="preserve">  </v>
      </c>
      <c r="D1162" s="35" t="str">
        <f t="shared" si="303"/>
        <v xml:space="preserve">  </v>
      </c>
      <c r="E1162" s="36"/>
      <c r="F1162" s="152"/>
      <c r="G1162" s="173">
        <v>31</v>
      </c>
      <c r="H1162" s="174"/>
      <c r="I1162" s="174"/>
      <c r="J1162" s="192" t="s">
        <v>119</v>
      </c>
      <c r="K1162" s="176">
        <f t="shared" ref="K1162:M1162" si="335">SUM(K1163,K1165,K1167)</f>
        <v>0</v>
      </c>
      <c r="L1162" s="176">
        <f t="shared" si="335"/>
        <v>0</v>
      </c>
      <c r="M1162" s="176">
        <f t="shared" si="335"/>
        <v>0</v>
      </c>
      <c r="N1162" s="172"/>
    </row>
    <row r="1163" spans="1:14" x14ac:dyDescent="0.25">
      <c r="A1163" s="27">
        <f t="shared" si="301"/>
        <v>311</v>
      </c>
      <c r="B1163" s="28" t="str">
        <f t="shared" si="299"/>
        <v xml:space="preserve"> </v>
      </c>
      <c r="C1163" s="35" t="str">
        <f t="shared" si="302"/>
        <v xml:space="preserve">  </v>
      </c>
      <c r="D1163" s="35" t="str">
        <f t="shared" si="303"/>
        <v xml:space="preserve">  </v>
      </c>
      <c r="E1163" s="36"/>
      <c r="F1163" s="152"/>
      <c r="G1163" s="173">
        <v>311</v>
      </c>
      <c r="H1163" s="174"/>
      <c r="I1163" s="174"/>
      <c r="J1163" s="192" t="s">
        <v>120</v>
      </c>
      <c r="K1163" s="176">
        <f t="shared" ref="K1163:M1163" si="336">SUM(K1164:K1164)</f>
        <v>0</v>
      </c>
      <c r="L1163" s="176">
        <f t="shared" si="336"/>
        <v>0</v>
      </c>
      <c r="M1163" s="176">
        <f t="shared" si="336"/>
        <v>0</v>
      </c>
      <c r="N1163" s="172"/>
    </row>
    <row r="1164" spans="1:14" x14ac:dyDescent="0.25">
      <c r="B1164" s="28" t="str">
        <f t="shared" si="299"/>
        <v xml:space="preserve"> </v>
      </c>
      <c r="C1164" s="35"/>
      <c r="D1164" s="35"/>
      <c r="E1164" s="36" t="s">
        <v>183</v>
      </c>
      <c r="F1164" s="152">
        <v>52</v>
      </c>
      <c r="G1164" s="195">
        <v>3111</v>
      </c>
      <c r="H1164" s="179"/>
      <c r="I1164" s="179">
        <v>1727</v>
      </c>
      <c r="J1164" s="214" t="s">
        <v>121</v>
      </c>
      <c r="K1164" s="196">
        <v>0</v>
      </c>
      <c r="L1164" s="196">
        <v>0</v>
      </c>
      <c r="M1164" s="196">
        <f>K1164+L1164</f>
        <v>0</v>
      </c>
      <c r="N1164" s="172">
        <v>5230</v>
      </c>
    </row>
    <row r="1165" spans="1:14" x14ac:dyDescent="0.25">
      <c r="A1165" s="27">
        <f t="shared" ref="A1165:A1169" si="337">G1165</f>
        <v>312</v>
      </c>
      <c r="B1165" s="28" t="str">
        <f t="shared" si="299"/>
        <v xml:space="preserve"> </v>
      </c>
      <c r="C1165" s="35" t="str">
        <f t="shared" ref="C1165:C1169" si="338">IF(H1165&gt;0,LEFT(E1165,3),"  ")</f>
        <v xml:space="preserve">  </v>
      </c>
      <c r="D1165" s="35" t="str">
        <f t="shared" ref="D1165:D1169" si="339">IF(H1165&gt;0,LEFT(E1165,4),"  ")</f>
        <v xml:space="preserve">  </v>
      </c>
      <c r="E1165" s="36"/>
      <c r="F1165" s="152"/>
      <c r="G1165" s="173">
        <v>312</v>
      </c>
      <c r="H1165" s="174"/>
      <c r="I1165" s="174"/>
      <c r="J1165" s="192" t="s">
        <v>122</v>
      </c>
      <c r="K1165" s="176">
        <f t="shared" ref="K1165:M1165" si="340">SUM(K1166:K1166)</f>
        <v>0</v>
      </c>
      <c r="L1165" s="176">
        <f t="shared" si="340"/>
        <v>0</v>
      </c>
      <c r="M1165" s="176">
        <f t="shared" si="340"/>
        <v>0</v>
      </c>
      <c r="N1165" s="172"/>
    </row>
    <row r="1166" spans="1:14" x14ac:dyDescent="0.25">
      <c r="A1166" s="27">
        <f t="shared" si="337"/>
        <v>3121</v>
      </c>
      <c r="B1166" s="28" t="str">
        <f t="shared" si="299"/>
        <v xml:space="preserve"> </v>
      </c>
      <c r="C1166" s="35" t="str">
        <f t="shared" si="338"/>
        <v xml:space="preserve">  </v>
      </c>
      <c r="D1166" s="35" t="str">
        <f t="shared" si="339"/>
        <v xml:space="preserve">  </v>
      </c>
      <c r="E1166" s="36" t="s">
        <v>183</v>
      </c>
      <c r="F1166" s="152">
        <v>52</v>
      </c>
      <c r="G1166" s="173">
        <v>3121</v>
      </c>
      <c r="H1166" s="179"/>
      <c r="I1166" s="179">
        <v>1728</v>
      </c>
      <c r="J1166" s="214" t="s">
        <v>122</v>
      </c>
      <c r="K1166" s="196">
        <v>0</v>
      </c>
      <c r="L1166" s="196">
        <v>0</v>
      </c>
      <c r="M1166" s="196">
        <f>K1166+L1166</f>
        <v>0</v>
      </c>
      <c r="N1166" s="172">
        <v>5230</v>
      </c>
    </row>
    <row r="1167" spans="1:14" x14ac:dyDescent="0.25">
      <c r="A1167" s="27">
        <f t="shared" si="337"/>
        <v>313</v>
      </c>
      <c r="B1167" s="28" t="str">
        <f t="shared" si="299"/>
        <v xml:space="preserve"> </v>
      </c>
      <c r="C1167" s="35" t="str">
        <f t="shared" si="338"/>
        <v xml:space="preserve">  </v>
      </c>
      <c r="D1167" s="35" t="str">
        <f t="shared" si="339"/>
        <v xml:space="preserve">  </v>
      </c>
      <c r="E1167" s="36"/>
      <c r="F1167" s="152"/>
      <c r="G1167" s="173">
        <v>313</v>
      </c>
      <c r="H1167" s="174"/>
      <c r="I1167" s="174"/>
      <c r="J1167" s="192" t="s">
        <v>123</v>
      </c>
      <c r="K1167" s="176">
        <f t="shared" ref="K1167" si="341">SUM(K1168:K1168)</f>
        <v>0</v>
      </c>
      <c r="L1167" s="176">
        <f t="shared" ref="L1167:M1167" si="342">SUM(L1168:L1168)</f>
        <v>0</v>
      </c>
      <c r="M1167" s="176">
        <f t="shared" si="342"/>
        <v>0</v>
      </c>
      <c r="N1167" s="172"/>
    </row>
    <row r="1168" spans="1:14" ht="25.5" x14ac:dyDescent="0.25">
      <c r="A1168" s="27">
        <f t="shared" si="337"/>
        <v>3132</v>
      </c>
      <c r="B1168" s="28" t="str">
        <f t="shared" si="299"/>
        <v xml:space="preserve"> </v>
      </c>
      <c r="C1168" s="35" t="str">
        <f t="shared" si="338"/>
        <v xml:space="preserve">  </v>
      </c>
      <c r="D1168" s="35" t="str">
        <f t="shared" si="339"/>
        <v xml:space="preserve">  </v>
      </c>
      <c r="E1168" s="36" t="s">
        <v>183</v>
      </c>
      <c r="F1168" s="152">
        <v>52</v>
      </c>
      <c r="G1168" s="195">
        <v>3132</v>
      </c>
      <c r="H1168" s="179"/>
      <c r="I1168" s="179">
        <v>1729</v>
      </c>
      <c r="J1168" s="214" t="s">
        <v>124</v>
      </c>
      <c r="K1168" s="196">
        <v>0</v>
      </c>
      <c r="L1168" s="196">
        <v>0</v>
      </c>
      <c r="M1168" s="196">
        <f>K1168+L1168</f>
        <v>0</v>
      </c>
      <c r="N1168" s="172">
        <v>5230</v>
      </c>
    </row>
    <row r="1169" spans="1:14" x14ac:dyDescent="0.25">
      <c r="A1169" s="27">
        <f t="shared" si="337"/>
        <v>32</v>
      </c>
      <c r="B1169" s="28" t="str">
        <f t="shared" si="299"/>
        <v xml:space="preserve"> </v>
      </c>
      <c r="C1169" s="35" t="str">
        <f t="shared" si="338"/>
        <v xml:space="preserve">  </v>
      </c>
      <c r="D1169" s="35" t="str">
        <f t="shared" si="339"/>
        <v xml:space="preserve">  </v>
      </c>
      <c r="E1169" s="36"/>
      <c r="F1169" s="152"/>
      <c r="G1169" s="173">
        <v>32</v>
      </c>
      <c r="H1169" s="174"/>
      <c r="I1169" s="174"/>
      <c r="J1169" s="192" t="s">
        <v>125</v>
      </c>
      <c r="K1169" s="176">
        <f>SUM(K1170,K1175,K1179,K1183)</f>
        <v>0</v>
      </c>
      <c r="L1169" s="176">
        <f>SUM(L1170,L1175,L1179,L1183)</f>
        <v>0</v>
      </c>
      <c r="M1169" s="176">
        <f>SUM(M1170,M1175,M1179,M1183)</f>
        <v>0</v>
      </c>
      <c r="N1169" s="172"/>
    </row>
    <row r="1170" spans="1:14" x14ac:dyDescent="0.25">
      <c r="A1170" s="27">
        <f t="shared" si="301"/>
        <v>321</v>
      </c>
      <c r="B1170" s="28" t="str">
        <f t="shared" si="299"/>
        <v xml:space="preserve"> </v>
      </c>
      <c r="C1170" s="35" t="str">
        <f t="shared" si="302"/>
        <v xml:space="preserve">  </v>
      </c>
      <c r="D1170" s="35" t="str">
        <f t="shared" si="303"/>
        <v xml:space="preserve">  </v>
      </c>
      <c r="E1170" s="36"/>
      <c r="F1170" s="152"/>
      <c r="G1170" s="173">
        <v>321</v>
      </c>
      <c r="H1170" s="174"/>
      <c r="I1170" s="174"/>
      <c r="J1170" s="192" t="s">
        <v>126</v>
      </c>
      <c r="K1170" s="176">
        <f t="shared" ref="K1170:M1170" si="343">SUM(K1171:K1174)</f>
        <v>0</v>
      </c>
      <c r="L1170" s="176">
        <f t="shared" si="343"/>
        <v>0</v>
      </c>
      <c r="M1170" s="176">
        <f t="shared" si="343"/>
        <v>0</v>
      </c>
      <c r="N1170" s="172"/>
    </row>
    <row r="1171" spans="1:14" x14ac:dyDescent="0.25">
      <c r="B1171" s="28" t="str">
        <f t="shared" si="299"/>
        <v xml:space="preserve"> </v>
      </c>
      <c r="C1171" s="35"/>
      <c r="D1171" s="35"/>
      <c r="E1171" s="36" t="s">
        <v>183</v>
      </c>
      <c r="F1171" s="152">
        <v>52</v>
      </c>
      <c r="G1171" s="173">
        <v>3211</v>
      </c>
      <c r="H1171" s="179"/>
      <c r="I1171" s="179">
        <v>1730</v>
      </c>
      <c r="J1171" s="214" t="s">
        <v>127</v>
      </c>
      <c r="K1171" s="196">
        <v>0</v>
      </c>
      <c r="L1171" s="196">
        <v>0</v>
      </c>
      <c r="M1171" s="196">
        <f>K1171+L1171</f>
        <v>0</v>
      </c>
      <c r="N1171" s="172">
        <v>5230</v>
      </c>
    </row>
    <row r="1172" spans="1:14" ht="25.5" x14ac:dyDescent="0.25">
      <c r="A1172" s="27">
        <f t="shared" si="301"/>
        <v>3212</v>
      </c>
      <c r="B1172" s="28" t="str">
        <f t="shared" si="299"/>
        <v xml:space="preserve"> </v>
      </c>
      <c r="C1172" s="35" t="str">
        <f t="shared" si="302"/>
        <v xml:space="preserve">  </v>
      </c>
      <c r="D1172" s="35" t="str">
        <f t="shared" si="303"/>
        <v xml:space="preserve">  </v>
      </c>
      <c r="E1172" s="36" t="s">
        <v>183</v>
      </c>
      <c r="F1172" s="152">
        <v>52</v>
      </c>
      <c r="G1172" s="173">
        <v>3212</v>
      </c>
      <c r="H1172" s="179"/>
      <c r="I1172" s="179">
        <v>1731</v>
      </c>
      <c r="J1172" s="214" t="s">
        <v>128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x14ac:dyDescent="0.25">
      <c r="A1173" s="27">
        <f t="shared" si="301"/>
        <v>3213</v>
      </c>
      <c r="B1173" s="28" t="str">
        <f t="shared" si="299"/>
        <v xml:space="preserve"> </v>
      </c>
      <c r="C1173" s="35" t="str">
        <f t="shared" si="302"/>
        <v xml:space="preserve">  </v>
      </c>
      <c r="D1173" s="35" t="str">
        <f t="shared" si="303"/>
        <v xml:space="preserve">  </v>
      </c>
      <c r="E1173" s="36" t="s">
        <v>183</v>
      </c>
      <c r="F1173" s="152">
        <v>52</v>
      </c>
      <c r="G1173" s="173">
        <v>3213</v>
      </c>
      <c r="H1173" s="179"/>
      <c r="I1173" s="179">
        <v>1732</v>
      </c>
      <c r="J1173" s="214" t="s">
        <v>129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ht="25.5" x14ac:dyDescent="0.25">
      <c r="A1174" s="27">
        <f t="shared" si="301"/>
        <v>3214</v>
      </c>
      <c r="B1174" s="28" t="str">
        <f t="shared" si="299"/>
        <v xml:space="preserve"> </v>
      </c>
      <c r="C1174" s="35" t="str">
        <f t="shared" si="302"/>
        <v xml:space="preserve">  </v>
      </c>
      <c r="D1174" s="35" t="str">
        <f t="shared" si="303"/>
        <v xml:space="preserve">  </v>
      </c>
      <c r="E1174" s="36" t="s">
        <v>183</v>
      </c>
      <c r="F1174" s="152">
        <v>52</v>
      </c>
      <c r="G1174" s="173">
        <v>3214</v>
      </c>
      <c r="H1174" s="179"/>
      <c r="I1174" s="179">
        <v>1733</v>
      </c>
      <c r="J1174" s="214" t="s">
        <v>130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x14ac:dyDescent="0.25">
      <c r="A1175" s="27">
        <f t="shared" si="301"/>
        <v>322</v>
      </c>
      <c r="B1175" s="28" t="str">
        <f t="shared" si="299"/>
        <v xml:space="preserve"> </v>
      </c>
      <c r="C1175" s="35" t="str">
        <f t="shared" si="302"/>
        <v xml:space="preserve">  </v>
      </c>
      <c r="D1175" s="35" t="str">
        <f t="shared" si="303"/>
        <v xml:space="preserve">  </v>
      </c>
      <c r="E1175" s="36"/>
      <c r="F1175" s="152"/>
      <c r="G1175" s="173">
        <v>322</v>
      </c>
      <c r="H1175" s="174"/>
      <c r="I1175" s="174"/>
      <c r="J1175" s="192" t="s">
        <v>131</v>
      </c>
      <c r="K1175" s="176">
        <f t="shared" ref="K1175" si="344">SUM(K1176:K1178)</f>
        <v>0</v>
      </c>
      <c r="L1175" s="176">
        <f t="shared" ref="L1175:M1175" si="345">SUM(L1176:L1178)</f>
        <v>0</v>
      </c>
      <c r="M1175" s="176">
        <f t="shared" si="345"/>
        <v>0</v>
      </c>
      <c r="N1175" s="172"/>
    </row>
    <row r="1176" spans="1:14" ht="25.5" x14ac:dyDescent="0.25">
      <c r="A1176" s="27">
        <f t="shared" si="301"/>
        <v>3221</v>
      </c>
      <c r="B1176" s="28" t="str">
        <f t="shared" si="299"/>
        <v xml:space="preserve"> </v>
      </c>
      <c r="C1176" s="35" t="str">
        <f t="shared" si="302"/>
        <v xml:space="preserve">  </v>
      </c>
      <c r="D1176" s="35" t="str">
        <f t="shared" si="303"/>
        <v xml:space="preserve">  </v>
      </c>
      <c r="E1176" s="36" t="s">
        <v>183</v>
      </c>
      <c r="F1176" s="152">
        <v>52</v>
      </c>
      <c r="G1176" s="173">
        <v>3221</v>
      </c>
      <c r="H1176" s="179"/>
      <c r="I1176" s="179">
        <v>1734</v>
      </c>
      <c r="J1176" s="214" t="s">
        <v>132</v>
      </c>
      <c r="K1176" s="196">
        <v>0</v>
      </c>
      <c r="L1176" s="196">
        <v>0</v>
      </c>
      <c r="M1176" s="196">
        <f>K1176+L1176</f>
        <v>0</v>
      </c>
      <c r="N1176" s="172">
        <v>5230</v>
      </c>
    </row>
    <row r="1177" spans="1:14" x14ac:dyDescent="0.25">
      <c r="A1177" s="27">
        <f t="shared" si="301"/>
        <v>3222</v>
      </c>
      <c r="B1177" s="28" t="str">
        <f t="shared" si="299"/>
        <v xml:space="preserve"> </v>
      </c>
      <c r="C1177" s="35" t="str">
        <f t="shared" si="302"/>
        <v xml:space="preserve">  </v>
      </c>
      <c r="D1177" s="35" t="str">
        <f t="shared" si="303"/>
        <v xml:space="preserve">  </v>
      </c>
      <c r="E1177" s="36" t="s">
        <v>183</v>
      </c>
      <c r="F1177" s="152">
        <v>52</v>
      </c>
      <c r="G1177" s="173">
        <v>3222</v>
      </c>
      <c r="H1177" s="179"/>
      <c r="I1177" s="179">
        <v>1735</v>
      </c>
      <c r="J1177" s="214" t="s">
        <v>133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25">
      <c r="A1178" s="27">
        <f t="shared" si="301"/>
        <v>3223</v>
      </c>
      <c r="B1178" s="28" t="str">
        <f t="shared" si="299"/>
        <v xml:space="preserve"> </v>
      </c>
      <c r="C1178" s="35" t="str">
        <f t="shared" si="302"/>
        <v xml:space="preserve">  </v>
      </c>
      <c r="D1178" s="35" t="str">
        <f t="shared" si="303"/>
        <v xml:space="preserve">  </v>
      </c>
      <c r="E1178" s="36" t="s">
        <v>183</v>
      </c>
      <c r="F1178" s="152">
        <v>52</v>
      </c>
      <c r="G1178" s="173">
        <v>3223</v>
      </c>
      <c r="H1178" s="179"/>
      <c r="I1178" s="179">
        <v>1736</v>
      </c>
      <c r="J1178" s="214" t="s">
        <v>134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25">
      <c r="A1179" s="27">
        <f t="shared" si="301"/>
        <v>323</v>
      </c>
      <c r="B1179" s="28" t="str">
        <f t="shared" si="299"/>
        <v xml:space="preserve"> </v>
      </c>
      <c r="C1179" s="35" t="str">
        <f t="shared" si="302"/>
        <v xml:space="preserve">  </v>
      </c>
      <c r="D1179" s="35" t="str">
        <f t="shared" si="303"/>
        <v xml:space="preserve">  </v>
      </c>
      <c r="E1179" s="36"/>
      <c r="F1179" s="152"/>
      <c r="G1179" s="173">
        <v>323</v>
      </c>
      <c r="H1179" s="174"/>
      <c r="I1179" s="174"/>
      <c r="J1179" s="192" t="s">
        <v>136</v>
      </c>
      <c r="K1179" s="176">
        <f>SUM(K1180:K1182)</f>
        <v>0</v>
      </c>
      <c r="L1179" s="176">
        <f>SUM(L1180:L1182)</f>
        <v>0</v>
      </c>
      <c r="M1179" s="176">
        <f>SUM(M1180:M1182)</f>
        <v>0</v>
      </c>
      <c r="N1179" s="172"/>
    </row>
    <row r="1180" spans="1:14" x14ac:dyDescent="0.25">
      <c r="A1180" s="27">
        <f t="shared" si="301"/>
        <v>3231</v>
      </c>
      <c r="B1180" s="28" t="str">
        <f t="shared" si="299"/>
        <v xml:space="preserve"> </v>
      </c>
      <c r="C1180" s="35" t="str">
        <f t="shared" si="302"/>
        <v xml:space="preserve">  </v>
      </c>
      <c r="D1180" s="35" t="str">
        <f t="shared" si="303"/>
        <v xml:space="preserve">  </v>
      </c>
      <c r="E1180" s="36" t="s">
        <v>183</v>
      </c>
      <c r="F1180" s="152">
        <v>52</v>
      </c>
      <c r="G1180" s="173">
        <v>3231</v>
      </c>
      <c r="H1180" s="179"/>
      <c r="I1180" s="179">
        <v>1737</v>
      </c>
      <c r="J1180" s="214" t="s">
        <v>137</v>
      </c>
      <c r="K1180" s="196">
        <v>0</v>
      </c>
      <c r="L1180" s="196">
        <v>0</v>
      </c>
      <c r="M1180" s="196">
        <f>K1180+L1180</f>
        <v>0</v>
      </c>
      <c r="N1180" s="172">
        <v>5230</v>
      </c>
    </row>
    <row r="1181" spans="1:14" x14ac:dyDescent="0.25">
      <c r="A1181" s="27">
        <f t="shared" si="301"/>
        <v>3237</v>
      </c>
      <c r="B1181" s="28" t="str">
        <f t="shared" si="299"/>
        <v xml:space="preserve"> </v>
      </c>
      <c r="C1181" s="35" t="str">
        <f t="shared" si="302"/>
        <v xml:space="preserve">  </v>
      </c>
      <c r="D1181" s="35" t="str">
        <f t="shared" si="303"/>
        <v xml:space="preserve">  </v>
      </c>
      <c r="E1181" s="36" t="s">
        <v>183</v>
      </c>
      <c r="F1181" s="152">
        <v>52</v>
      </c>
      <c r="G1181" s="173">
        <v>3237</v>
      </c>
      <c r="H1181" s="179"/>
      <c r="I1181" s="179">
        <v>1738</v>
      </c>
      <c r="J1181" s="214" t="s">
        <v>164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25">
      <c r="A1182" s="27">
        <f t="shared" si="301"/>
        <v>3239</v>
      </c>
      <c r="B1182" s="28" t="str">
        <f t="shared" si="299"/>
        <v xml:space="preserve"> </v>
      </c>
      <c r="C1182" s="35" t="str">
        <f t="shared" si="302"/>
        <v xml:space="preserve">  </v>
      </c>
      <c r="D1182" s="35" t="str">
        <f t="shared" si="303"/>
        <v xml:space="preserve">  </v>
      </c>
      <c r="E1182" s="36" t="s">
        <v>183</v>
      </c>
      <c r="F1182" s="152">
        <v>52</v>
      </c>
      <c r="G1182" s="173">
        <v>3239</v>
      </c>
      <c r="H1182" s="179"/>
      <c r="I1182" s="179">
        <v>1739</v>
      </c>
      <c r="J1182" s="214" t="s">
        <v>145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ht="25.5" x14ac:dyDescent="0.25">
      <c r="A1183" s="27">
        <f t="shared" si="301"/>
        <v>329</v>
      </c>
      <c r="B1183" s="28" t="str">
        <f t="shared" si="299"/>
        <v xml:space="preserve"> </v>
      </c>
      <c r="C1183" s="35" t="str">
        <f t="shared" si="302"/>
        <v xml:space="preserve">  </v>
      </c>
      <c r="D1183" s="35" t="str">
        <f t="shared" si="303"/>
        <v xml:space="preserve">  </v>
      </c>
      <c r="E1183" s="36"/>
      <c r="F1183" s="152"/>
      <c r="G1183" s="173">
        <v>329</v>
      </c>
      <c r="H1183" s="174"/>
      <c r="I1183" s="174"/>
      <c r="J1183" s="192" t="s">
        <v>147</v>
      </c>
      <c r="K1183" s="176">
        <f>SUM(K1184:K1184)</f>
        <v>0</v>
      </c>
      <c r="L1183" s="176">
        <f>SUM(L1184:L1184)</f>
        <v>0</v>
      </c>
      <c r="M1183" s="176">
        <f>SUM(M1184:M1184)</f>
        <v>0</v>
      </c>
      <c r="N1183" s="172"/>
    </row>
    <row r="1184" spans="1:14" x14ac:dyDescent="0.25">
      <c r="A1184" s="27">
        <f t="shared" si="301"/>
        <v>3293</v>
      </c>
      <c r="B1184" s="28" t="str">
        <f t="shared" si="299"/>
        <v xml:space="preserve"> </v>
      </c>
      <c r="C1184" s="35" t="str">
        <f t="shared" si="302"/>
        <v xml:space="preserve">  </v>
      </c>
      <c r="D1184" s="35" t="str">
        <f t="shared" si="303"/>
        <v xml:space="preserve">  </v>
      </c>
      <c r="E1184" s="36" t="s">
        <v>183</v>
      </c>
      <c r="F1184" s="152">
        <v>52</v>
      </c>
      <c r="G1184" s="173">
        <v>3293</v>
      </c>
      <c r="H1184" s="179"/>
      <c r="I1184" s="179">
        <v>1740</v>
      </c>
      <c r="J1184" s="214" t="s">
        <v>149</v>
      </c>
      <c r="K1184" s="196">
        <v>0</v>
      </c>
      <c r="L1184" s="196">
        <v>0</v>
      </c>
      <c r="M1184" s="196">
        <f>K1184+L1184</f>
        <v>0</v>
      </c>
      <c r="N1184" s="172">
        <v>5230</v>
      </c>
    </row>
    <row r="1185" spans="1:14" x14ac:dyDescent="0.25">
      <c r="A1185" s="27">
        <f t="shared" si="301"/>
        <v>0</v>
      </c>
      <c r="B1185" s="28" t="str">
        <f t="shared" si="299"/>
        <v xml:space="preserve"> </v>
      </c>
      <c r="C1185" s="35" t="str">
        <f t="shared" si="302"/>
        <v xml:space="preserve">  </v>
      </c>
      <c r="D1185" s="35" t="str">
        <f t="shared" si="303"/>
        <v xml:space="preserve">  </v>
      </c>
      <c r="E1185" s="36"/>
      <c r="F1185" s="152"/>
      <c r="G1185" s="173"/>
      <c r="H1185" s="174"/>
      <c r="I1185" s="174"/>
      <c r="J1185" s="175"/>
      <c r="K1185" s="176"/>
      <c r="L1185" s="176"/>
      <c r="M1185" s="176"/>
    </row>
    <row r="1186" spans="1:14" x14ac:dyDescent="0.25">
      <c r="A1186" s="27" t="str">
        <f t="shared" si="301"/>
        <v>T 1207 21</v>
      </c>
      <c r="B1186" s="28" t="str">
        <f t="shared" si="299"/>
        <v xml:space="preserve"> </v>
      </c>
      <c r="C1186" s="35" t="str">
        <f t="shared" si="302"/>
        <v xml:space="preserve">  </v>
      </c>
      <c r="D1186" s="35" t="str">
        <f t="shared" si="303"/>
        <v xml:space="preserve">  </v>
      </c>
      <c r="E1186" s="162" t="s">
        <v>183</v>
      </c>
      <c r="F1186" s="152"/>
      <c r="G1186" s="181" t="s">
        <v>257</v>
      </c>
      <c r="H1186" s="164"/>
      <c r="I1186" s="164"/>
      <c r="J1186" s="165" t="s">
        <v>258</v>
      </c>
      <c r="K1186" s="182">
        <f>SUM(K1188)</f>
        <v>0</v>
      </c>
      <c r="L1186" s="182">
        <f>SUM(L1188)</f>
        <v>0</v>
      </c>
      <c r="M1186" s="182">
        <f>SUM(M1188)</f>
        <v>0</v>
      </c>
      <c r="N1186" s="172"/>
    </row>
    <row r="1187" spans="1:14" ht="25.5" x14ac:dyDescent="0.25">
      <c r="A1187" s="27">
        <f t="shared" si="301"/>
        <v>11</v>
      </c>
      <c r="B1187" s="28" t="str">
        <f t="shared" si="299"/>
        <v xml:space="preserve"> </v>
      </c>
      <c r="C1187" s="35" t="str">
        <f t="shared" si="302"/>
        <v xml:space="preserve">  </v>
      </c>
      <c r="D1187" s="35" t="str">
        <f t="shared" si="303"/>
        <v xml:space="preserve">  </v>
      </c>
      <c r="E1187" s="167"/>
      <c r="F1187" s="152"/>
      <c r="G1187" s="168">
        <v>11</v>
      </c>
      <c r="H1187" s="169"/>
      <c r="I1187" s="169"/>
      <c r="J1187" s="170" t="s">
        <v>96</v>
      </c>
      <c r="K1187" s="171">
        <f t="shared" ref="K1187:M1187" si="346">SUMIF($F1188:$F1202,$G1187,K1188:K1202)</f>
        <v>0</v>
      </c>
      <c r="L1187" s="171">
        <f t="shared" si="346"/>
        <v>0</v>
      </c>
      <c r="M1187" s="171">
        <f t="shared" si="346"/>
        <v>0</v>
      </c>
      <c r="N1187" s="172"/>
    </row>
    <row r="1188" spans="1:14" x14ac:dyDescent="0.25">
      <c r="B1188" s="28" t="str">
        <f t="shared" si="299"/>
        <v xml:space="preserve"> </v>
      </c>
      <c r="C1188" s="35"/>
      <c r="D1188" s="35"/>
      <c r="E1188" s="36"/>
      <c r="F1188" s="152"/>
      <c r="G1188" s="173">
        <v>3</v>
      </c>
      <c r="H1188" s="174"/>
      <c r="I1188" s="174"/>
      <c r="J1188" s="175" t="s">
        <v>118</v>
      </c>
      <c r="K1188" s="176">
        <f t="shared" ref="K1188:M1188" si="347">SUM(K1189,K1196)</f>
        <v>0</v>
      </c>
      <c r="L1188" s="176">
        <f t="shared" si="347"/>
        <v>0</v>
      </c>
      <c r="M1188" s="176">
        <f t="shared" si="347"/>
        <v>0</v>
      </c>
    </row>
    <row r="1189" spans="1:14" x14ac:dyDescent="0.25">
      <c r="A1189" s="27">
        <f t="shared" si="301"/>
        <v>31</v>
      </c>
      <c r="B1189" s="28" t="str">
        <f t="shared" si="299"/>
        <v xml:space="preserve"> </v>
      </c>
      <c r="C1189" s="35" t="str">
        <f t="shared" si="302"/>
        <v xml:space="preserve">  </v>
      </c>
      <c r="D1189" s="35" t="str">
        <f t="shared" si="303"/>
        <v xml:space="preserve">  </v>
      </c>
      <c r="E1189" s="36"/>
      <c r="F1189" s="152"/>
      <c r="G1189" s="173">
        <v>31</v>
      </c>
      <c r="H1189" s="174"/>
      <c r="I1189" s="174"/>
      <c r="J1189" s="175" t="s">
        <v>119</v>
      </c>
      <c r="K1189" s="176">
        <f>SUM(K1190,K1192,K1194)</f>
        <v>0</v>
      </c>
      <c r="L1189" s="176">
        <f>SUM(L1190,L1192,L1194)</f>
        <v>0</v>
      </c>
      <c r="M1189" s="176">
        <f>SUM(M1190,M1192,M1194)</f>
        <v>0</v>
      </c>
    </row>
    <row r="1190" spans="1:14" x14ac:dyDescent="0.25">
      <c r="A1190" s="27">
        <f t="shared" si="301"/>
        <v>311</v>
      </c>
      <c r="B1190" s="28" t="str">
        <f t="shared" si="299"/>
        <v xml:space="preserve"> </v>
      </c>
      <c r="C1190" s="35" t="str">
        <f t="shared" si="302"/>
        <v xml:space="preserve">  </v>
      </c>
      <c r="D1190" s="35" t="str">
        <f t="shared" si="303"/>
        <v xml:space="preserve">  </v>
      </c>
      <c r="E1190" s="36"/>
      <c r="F1190" s="152"/>
      <c r="G1190" s="173">
        <v>311</v>
      </c>
      <c r="H1190" s="174"/>
      <c r="I1190" s="174"/>
      <c r="J1190" s="175" t="s">
        <v>120</v>
      </c>
      <c r="K1190" s="176">
        <f>SUM(K1191)</f>
        <v>0</v>
      </c>
      <c r="L1190" s="176">
        <f>SUM(L1191)</f>
        <v>0</v>
      </c>
      <c r="M1190" s="176">
        <f>SUM(M1191)</f>
        <v>0</v>
      </c>
    </row>
    <row r="1191" spans="1:14" x14ac:dyDescent="0.25">
      <c r="A1191" s="27">
        <f t="shared" si="301"/>
        <v>3111</v>
      </c>
      <c r="B1191" s="28" t="str">
        <f t="shared" si="299"/>
        <v xml:space="preserve"> </v>
      </c>
      <c r="C1191" s="35" t="str">
        <f t="shared" si="302"/>
        <v xml:space="preserve">  </v>
      </c>
      <c r="D1191" s="35" t="str">
        <f t="shared" si="303"/>
        <v xml:space="preserve">  </v>
      </c>
      <c r="E1191" s="36" t="s">
        <v>183</v>
      </c>
      <c r="F1191" s="152">
        <v>11</v>
      </c>
      <c r="G1191" s="173">
        <v>3111</v>
      </c>
      <c r="H1191" s="179"/>
      <c r="I1191" s="179">
        <v>1741</v>
      </c>
      <c r="J1191" s="175" t="s">
        <v>121</v>
      </c>
      <c r="K1191" s="196">
        <v>0</v>
      </c>
      <c r="L1191" s="196">
        <v>0</v>
      </c>
      <c r="M1191" s="180">
        <f>K1191+L1191</f>
        <v>0</v>
      </c>
      <c r="N1191" s="38">
        <v>111</v>
      </c>
    </row>
    <row r="1192" spans="1:14" x14ac:dyDescent="0.25">
      <c r="A1192" s="27">
        <f t="shared" si="301"/>
        <v>312</v>
      </c>
      <c r="B1192" s="28" t="str">
        <f t="shared" si="299"/>
        <v xml:space="preserve"> </v>
      </c>
      <c r="C1192" s="35" t="str">
        <f t="shared" si="302"/>
        <v xml:space="preserve">  </v>
      </c>
      <c r="D1192" s="35" t="str">
        <f t="shared" si="303"/>
        <v xml:space="preserve">  </v>
      </c>
      <c r="E1192" s="36"/>
      <c r="F1192" s="152"/>
      <c r="G1192" s="173">
        <v>312</v>
      </c>
      <c r="H1192" s="174"/>
      <c r="I1192" s="174"/>
      <c r="J1192" s="175" t="s">
        <v>122</v>
      </c>
      <c r="K1192" s="176">
        <f>SUM(K1193)</f>
        <v>0</v>
      </c>
      <c r="L1192" s="176">
        <f>SUM(L1193)</f>
        <v>0</v>
      </c>
      <c r="M1192" s="176">
        <f>SUM(M1193)</f>
        <v>0</v>
      </c>
    </row>
    <row r="1193" spans="1:14" x14ac:dyDescent="0.25">
      <c r="A1193" s="27">
        <f t="shared" si="301"/>
        <v>3121</v>
      </c>
      <c r="B1193" s="28" t="str">
        <f t="shared" si="299"/>
        <v xml:space="preserve"> </v>
      </c>
      <c r="C1193" s="35" t="str">
        <f t="shared" si="302"/>
        <v xml:space="preserve">  </v>
      </c>
      <c r="D1193" s="35" t="str">
        <f t="shared" si="303"/>
        <v xml:space="preserve">  </v>
      </c>
      <c r="E1193" s="36" t="s">
        <v>183</v>
      </c>
      <c r="F1193" s="152">
        <v>11</v>
      </c>
      <c r="G1193" s="173">
        <v>3121</v>
      </c>
      <c r="H1193" s="179"/>
      <c r="I1193" s="179">
        <v>1742</v>
      </c>
      <c r="J1193" s="175" t="s">
        <v>122</v>
      </c>
      <c r="K1193" s="196">
        <v>0</v>
      </c>
      <c r="L1193" s="196">
        <v>0</v>
      </c>
      <c r="M1193" s="180">
        <f>K1193+L1193</f>
        <v>0</v>
      </c>
      <c r="N1193" s="38">
        <v>111</v>
      </c>
    </row>
    <row r="1194" spans="1:14" x14ac:dyDescent="0.25">
      <c r="A1194" s="27">
        <f t="shared" si="301"/>
        <v>313</v>
      </c>
      <c r="B1194" s="28" t="str">
        <f t="shared" si="299"/>
        <v xml:space="preserve"> </v>
      </c>
      <c r="C1194" s="35" t="str">
        <f t="shared" si="302"/>
        <v xml:space="preserve">  </v>
      </c>
      <c r="D1194" s="35" t="str">
        <f t="shared" si="303"/>
        <v xml:space="preserve">  </v>
      </c>
      <c r="E1194" s="36"/>
      <c r="F1194" s="152"/>
      <c r="G1194" s="173">
        <v>313</v>
      </c>
      <c r="H1194" s="174"/>
      <c r="I1194" s="174"/>
      <c r="J1194" s="175" t="s">
        <v>123</v>
      </c>
      <c r="K1194" s="176">
        <f>SUM(K1195:K1195)</f>
        <v>0</v>
      </c>
      <c r="L1194" s="176">
        <f>SUM(L1195:L1195)</f>
        <v>0</v>
      </c>
      <c r="M1194" s="176">
        <f>SUM(M1195:M1195)</f>
        <v>0</v>
      </c>
    </row>
    <row r="1195" spans="1:14" ht="25.5" x14ac:dyDescent="0.25">
      <c r="A1195" s="27">
        <f t="shared" si="301"/>
        <v>3132</v>
      </c>
      <c r="B1195" s="28" t="str">
        <f t="shared" si="299"/>
        <v xml:space="preserve"> </v>
      </c>
      <c r="C1195" s="35" t="str">
        <f t="shared" si="302"/>
        <v xml:space="preserve">  </v>
      </c>
      <c r="D1195" s="35" t="str">
        <f t="shared" si="303"/>
        <v xml:space="preserve">  </v>
      </c>
      <c r="E1195" s="36" t="s">
        <v>183</v>
      </c>
      <c r="F1195" s="152">
        <v>11</v>
      </c>
      <c r="G1195" s="173">
        <v>3132</v>
      </c>
      <c r="H1195" s="179"/>
      <c r="I1195" s="179">
        <v>1743</v>
      </c>
      <c r="J1195" s="175" t="s">
        <v>124</v>
      </c>
      <c r="K1195" s="196">
        <v>0</v>
      </c>
      <c r="L1195" s="196">
        <v>0</v>
      </c>
      <c r="M1195" s="180">
        <f>K1195+L1195</f>
        <v>0</v>
      </c>
      <c r="N1195" s="38">
        <v>111</v>
      </c>
    </row>
    <row r="1196" spans="1:14" x14ac:dyDescent="0.25">
      <c r="A1196" s="27">
        <f t="shared" si="301"/>
        <v>32</v>
      </c>
      <c r="B1196" s="28" t="str">
        <f t="shared" si="299"/>
        <v xml:space="preserve"> </v>
      </c>
      <c r="C1196" s="35" t="str">
        <f t="shared" si="302"/>
        <v xml:space="preserve">  </v>
      </c>
      <c r="D1196" s="35" t="str">
        <f t="shared" si="303"/>
        <v xml:space="preserve">  </v>
      </c>
      <c r="E1196" s="36"/>
      <c r="F1196" s="152"/>
      <c r="G1196" s="173">
        <v>32</v>
      </c>
      <c r="H1196" s="174"/>
      <c r="I1196" s="174"/>
      <c r="J1196" s="175" t="s">
        <v>125</v>
      </c>
      <c r="K1196" s="176">
        <f>SUM(K1197,K1200)</f>
        <v>0</v>
      </c>
      <c r="L1196" s="176">
        <f>SUM(L1197,L1200)</f>
        <v>0</v>
      </c>
      <c r="M1196" s="176">
        <f>SUM(M1197,M1200)</f>
        <v>0</v>
      </c>
    </row>
    <row r="1197" spans="1:14" x14ac:dyDescent="0.25">
      <c r="A1197" s="27">
        <f t="shared" si="301"/>
        <v>321</v>
      </c>
      <c r="B1197" s="28" t="str">
        <f t="shared" si="299"/>
        <v xml:space="preserve"> </v>
      </c>
      <c r="C1197" s="35" t="str">
        <f t="shared" si="302"/>
        <v xml:space="preserve">  </v>
      </c>
      <c r="D1197" s="35" t="str">
        <f t="shared" si="303"/>
        <v xml:space="preserve">  </v>
      </c>
      <c r="E1197" s="36"/>
      <c r="F1197" s="152"/>
      <c r="G1197" s="173">
        <v>321</v>
      </c>
      <c r="H1197" s="174"/>
      <c r="I1197" s="174"/>
      <c r="J1197" s="175" t="s">
        <v>126</v>
      </c>
      <c r="K1197" s="176">
        <f>SUM(K1198:K1199)</f>
        <v>0</v>
      </c>
      <c r="L1197" s="176">
        <f>SUM(L1198:L1199)</f>
        <v>0</v>
      </c>
      <c r="M1197" s="176">
        <f>SUM(M1198:M1199)</f>
        <v>0</v>
      </c>
    </row>
    <row r="1198" spans="1:14" x14ac:dyDescent="0.25">
      <c r="A1198" s="27">
        <f t="shared" si="301"/>
        <v>3211</v>
      </c>
      <c r="B1198" s="28" t="str">
        <f t="shared" si="299"/>
        <v xml:space="preserve"> </v>
      </c>
      <c r="C1198" s="35" t="str">
        <f t="shared" si="302"/>
        <v xml:space="preserve">  </v>
      </c>
      <c r="D1198" s="35" t="str">
        <f t="shared" si="303"/>
        <v xml:space="preserve">  </v>
      </c>
      <c r="E1198" s="36" t="s">
        <v>183</v>
      </c>
      <c r="F1198" s="152">
        <v>11</v>
      </c>
      <c r="G1198" s="173">
        <v>3211</v>
      </c>
      <c r="H1198" s="179"/>
      <c r="I1198" s="179">
        <v>1744</v>
      </c>
      <c r="J1198" s="175" t="s">
        <v>127</v>
      </c>
      <c r="K1198" s="196">
        <v>0</v>
      </c>
      <c r="L1198" s="196">
        <v>0</v>
      </c>
      <c r="M1198" s="180">
        <f>K1198+L1198</f>
        <v>0</v>
      </c>
      <c r="N1198" s="38">
        <v>111</v>
      </c>
    </row>
    <row r="1199" spans="1:14" ht="25.5" x14ac:dyDescent="0.25">
      <c r="A1199" s="27">
        <f t="shared" si="301"/>
        <v>3212</v>
      </c>
      <c r="B1199" s="28" t="str">
        <f t="shared" si="299"/>
        <v xml:space="preserve"> </v>
      </c>
      <c r="C1199" s="35" t="str">
        <f t="shared" si="302"/>
        <v xml:space="preserve">  </v>
      </c>
      <c r="D1199" s="35" t="str">
        <f t="shared" si="303"/>
        <v xml:space="preserve">  </v>
      </c>
      <c r="E1199" s="36" t="s">
        <v>183</v>
      </c>
      <c r="F1199" s="152">
        <v>11</v>
      </c>
      <c r="G1199" s="173">
        <v>3212</v>
      </c>
      <c r="H1199" s="179"/>
      <c r="I1199" s="179">
        <v>1745</v>
      </c>
      <c r="J1199" s="175" t="s">
        <v>128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x14ac:dyDescent="0.25">
      <c r="A1200" s="27">
        <f t="shared" si="301"/>
        <v>322</v>
      </c>
      <c r="B1200" s="28" t="str">
        <f t="shared" si="299"/>
        <v xml:space="preserve"> </v>
      </c>
      <c r="C1200" s="35" t="str">
        <f t="shared" si="302"/>
        <v xml:space="preserve">  </v>
      </c>
      <c r="D1200" s="35" t="str">
        <f t="shared" si="303"/>
        <v xml:space="preserve">  </v>
      </c>
      <c r="E1200" s="36"/>
      <c r="F1200" s="152"/>
      <c r="G1200" s="173">
        <v>322</v>
      </c>
      <c r="H1200" s="174"/>
      <c r="I1200" s="174"/>
      <c r="J1200" s="175" t="s">
        <v>131</v>
      </c>
      <c r="K1200" s="176">
        <f t="shared" ref="K1200:M1200" si="348">SUM(K1201)</f>
        <v>0</v>
      </c>
      <c r="L1200" s="176">
        <f t="shared" si="348"/>
        <v>0</v>
      </c>
      <c r="M1200" s="176">
        <f t="shared" si="348"/>
        <v>0</v>
      </c>
    </row>
    <row r="1201" spans="1:14" x14ac:dyDescent="0.25">
      <c r="A1201" s="27">
        <f>G1201</f>
        <v>3222</v>
      </c>
      <c r="B1201" s="28" t="str">
        <f t="shared" si="299"/>
        <v xml:space="preserve"> </v>
      </c>
      <c r="C1201" s="35" t="str">
        <f t="shared" si="302"/>
        <v xml:space="preserve">  </v>
      </c>
      <c r="D1201" s="35" t="str">
        <f t="shared" si="303"/>
        <v xml:space="preserve">  </v>
      </c>
      <c r="E1201" s="36" t="s">
        <v>183</v>
      </c>
      <c r="F1201" s="152">
        <v>11</v>
      </c>
      <c r="G1201" s="173">
        <v>3222</v>
      </c>
      <c r="H1201" s="179"/>
      <c r="I1201" s="179">
        <v>1746</v>
      </c>
      <c r="J1201" s="175" t="s">
        <v>133</v>
      </c>
      <c r="K1201" s="196">
        <v>0</v>
      </c>
      <c r="L1201" s="196">
        <v>0</v>
      </c>
      <c r="M1201" s="180">
        <f>K1201+L1201</f>
        <v>0</v>
      </c>
      <c r="N1201" s="38">
        <v>111</v>
      </c>
    </row>
    <row r="1202" spans="1:14" x14ac:dyDescent="0.25">
      <c r="A1202" s="27">
        <f t="shared" si="301"/>
        <v>0</v>
      </c>
      <c r="B1202" s="28" t="str">
        <f t="shared" si="299"/>
        <v xml:space="preserve"> </v>
      </c>
      <c r="C1202" s="35" t="str">
        <f t="shared" si="302"/>
        <v xml:space="preserve">  </v>
      </c>
      <c r="D1202" s="35" t="str">
        <f t="shared" si="303"/>
        <v xml:space="preserve">  </v>
      </c>
      <c r="E1202" s="36"/>
      <c r="F1202" s="152"/>
      <c r="G1202" s="173"/>
      <c r="H1202" s="174"/>
      <c r="I1202" s="174"/>
      <c r="J1202" s="175"/>
      <c r="K1202" s="176"/>
      <c r="L1202" s="176"/>
      <c r="M1202" s="176"/>
    </row>
    <row r="1203" spans="1:14" x14ac:dyDescent="0.25">
      <c r="A1203" s="27" t="str">
        <f t="shared" si="301"/>
        <v>T 1207 22</v>
      </c>
      <c r="B1203" s="28" t="str">
        <f t="shared" si="299"/>
        <v xml:space="preserve"> </v>
      </c>
      <c r="C1203" s="35" t="str">
        <f t="shared" si="302"/>
        <v xml:space="preserve">  </v>
      </c>
      <c r="D1203" s="35" t="str">
        <f t="shared" si="303"/>
        <v xml:space="preserve">  </v>
      </c>
      <c r="E1203" s="162" t="s">
        <v>183</v>
      </c>
      <c r="F1203" s="152"/>
      <c r="G1203" s="181" t="s">
        <v>259</v>
      </c>
      <c r="H1203" s="164"/>
      <c r="I1203" s="164"/>
      <c r="J1203" s="165" t="s">
        <v>260</v>
      </c>
      <c r="K1203" s="182">
        <f t="shared" ref="K1203:M1203" si="349">SUM(K1205)</f>
        <v>0</v>
      </c>
      <c r="L1203" s="182">
        <f t="shared" si="349"/>
        <v>0</v>
      </c>
      <c r="M1203" s="182">
        <f t="shared" si="349"/>
        <v>0</v>
      </c>
      <c r="N1203" s="172"/>
    </row>
    <row r="1204" spans="1:14" ht="25.5" x14ac:dyDescent="0.25">
      <c r="A1204" s="27">
        <f t="shared" si="301"/>
        <v>11</v>
      </c>
      <c r="B1204" s="28" t="str">
        <f t="shared" si="299"/>
        <v xml:space="preserve"> </v>
      </c>
      <c r="C1204" s="35" t="str">
        <f t="shared" si="302"/>
        <v xml:space="preserve">  </v>
      </c>
      <c r="D1204" s="35" t="str">
        <f t="shared" si="303"/>
        <v xml:space="preserve">  </v>
      </c>
      <c r="E1204" s="167"/>
      <c r="F1204" s="152"/>
      <c r="G1204" s="168">
        <v>11</v>
      </c>
      <c r="H1204" s="169"/>
      <c r="I1204" s="169"/>
      <c r="J1204" s="170" t="s">
        <v>96</v>
      </c>
      <c r="K1204" s="171">
        <f t="shared" ref="K1204:M1204" si="350">SUMIF($F1205:$F1222,$G1204,K1205:K1222)</f>
        <v>0</v>
      </c>
      <c r="L1204" s="171">
        <f t="shared" si="350"/>
        <v>0</v>
      </c>
      <c r="M1204" s="171">
        <f t="shared" si="350"/>
        <v>0</v>
      </c>
      <c r="N1204" s="172"/>
    </row>
    <row r="1205" spans="1:14" x14ac:dyDescent="0.25">
      <c r="A1205" s="27">
        <f t="shared" si="301"/>
        <v>3</v>
      </c>
      <c r="B1205" s="28" t="str">
        <f t="shared" si="299"/>
        <v xml:space="preserve"> </v>
      </c>
      <c r="C1205" s="35" t="str">
        <f t="shared" si="302"/>
        <v xml:space="preserve">  </v>
      </c>
      <c r="D1205" s="35" t="str">
        <f t="shared" si="303"/>
        <v xml:space="preserve">  </v>
      </c>
      <c r="E1205" s="36"/>
      <c r="F1205" s="152"/>
      <c r="G1205" s="173">
        <v>3</v>
      </c>
      <c r="H1205" s="174"/>
      <c r="I1205" s="174"/>
      <c r="J1205" s="175" t="s">
        <v>118</v>
      </c>
      <c r="K1205" s="176">
        <f>SUM(K1206,K1211)</f>
        <v>0</v>
      </c>
      <c r="L1205" s="176">
        <f>SUM(L1206,L1211)</f>
        <v>0</v>
      </c>
      <c r="M1205" s="176">
        <f>SUM(M1206,M1211)</f>
        <v>0</v>
      </c>
      <c r="N1205" s="172"/>
    </row>
    <row r="1206" spans="1:14" x14ac:dyDescent="0.25">
      <c r="A1206" s="27">
        <f t="shared" si="301"/>
        <v>31</v>
      </c>
      <c r="B1206" s="28" t="str">
        <f t="shared" si="299"/>
        <v xml:space="preserve"> </v>
      </c>
      <c r="C1206" s="35" t="str">
        <f t="shared" si="302"/>
        <v xml:space="preserve">  </v>
      </c>
      <c r="D1206" s="35" t="str">
        <f t="shared" si="303"/>
        <v xml:space="preserve">  </v>
      </c>
      <c r="E1206" s="36"/>
      <c r="F1206" s="152"/>
      <c r="G1206" s="173">
        <v>31</v>
      </c>
      <c r="H1206" s="174"/>
      <c r="I1206" s="174"/>
      <c r="J1206" s="175" t="s">
        <v>119</v>
      </c>
      <c r="K1206" s="176">
        <f>SUM(K1207,K1209)</f>
        <v>0</v>
      </c>
      <c r="L1206" s="176">
        <f>SUM(L1207,L1209)</f>
        <v>0</v>
      </c>
      <c r="M1206" s="176">
        <f>SUM(M1207,M1209)</f>
        <v>0</v>
      </c>
      <c r="N1206" s="172"/>
    </row>
    <row r="1207" spans="1:14" x14ac:dyDescent="0.25">
      <c r="A1207" s="27">
        <f t="shared" si="301"/>
        <v>311</v>
      </c>
      <c r="B1207" s="28" t="str">
        <f t="shared" si="299"/>
        <v xml:space="preserve"> </v>
      </c>
      <c r="C1207" s="35" t="str">
        <f t="shared" si="302"/>
        <v xml:space="preserve">  </v>
      </c>
      <c r="D1207" s="35" t="str">
        <f t="shared" si="303"/>
        <v xml:space="preserve">  </v>
      </c>
      <c r="E1207" s="36"/>
      <c r="F1207" s="152"/>
      <c r="G1207" s="173">
        <v>311</v>
      </c>
      <c r="H1207" s="174"/>
      <c r="I1207" s="174"/>
      <c r="J1207" s="175" t="s">
        <v>120</v>
      </c>
      <c r="K1207" s="176">
        <f t="shared" ref="K1207:M1207" si="351">SUM(K1208)</f>
        <v>0</v>
      </c>
      <c r="L1207" s="176">
        <f t="shared" si="351"/>
        <v>0</v>
      </c>
      <c r="M1207" s="176">
        <f t="shared" si="351"/>
        <v>0</v>
      </c>
      <c r="N1207" s="172"/>
    </row>
    <row r="1208" spans="1:14" x14ac:dyDescent="0.25">
      <c r="B1208" s="28" t="str">
        <f t="shared" si="299"/>
        <v xml:space="preserve"> </v>
      </c>
      <c r="C1208" s="35"/>
      <c r="D1208" s="35"/>
      <c r="E1208" s="36" t="s">
        <v>183</v>
      </c>
      <c r="F1208" s="152">
        <v>11</v>
      </c>
      <c r="G1208" s="173">
        <v>3111</v>
      </c>
      <c r="H1208" s="179"/>
      <c r="I1208" s="179">
        <v>1747</v>
      </c>
      <c r="J1208" s="175" t="s">
        <v>121</v>
      </c>
      <c r="K1208" s="196">
        <v>0</v>
      </c>
      <c r="L1208" s="196">
        <v>0</v>
      </c>
      <c r="M1208" s="180">
        <f>K1208+L1208</f>
        <v>0</v>
      </c>
      <c r="N1208" s="38">
        <v>111</v>
      </c>
    </row>
    <row r="1209" spans="1:14" x14ac:dyDescent="0.25">
      <c r="A1209" s="27">
        <f t="shared" si="301"/>
        <v>313</v>
      </c>
      <c r="B1209" s="28" t="str">
        <f t="shared" si="299"/>
        <v xml:space="preserve"> </v>
      </c>
      <c r="C1209" s="35" t="str">
        <f t="shared" si="302"/>
        <v xml:space="preserve">  </v>
      </c>
      <c r="D1209" s="35" t="str">
        <f t="shared" si="303"/>
        <v xml:space="preserve">  </v>
      </c>
      <c r="E1209" s="36"/>
      <c r="F1209" s="152"/>
      <c r="G1209" s="173">
        <v>313</v>
      </c>
      <c r="H1209" s="174"/>
      <c r="I1209" s="174"/>
      <c r="J1209" s="175" t="s">
        <v>123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ht="25.5" x14ac:dyDescent="0.25">
      <c r="A1210" s="27">
        <f t="shared" si="301"/>
        <v>3132</v>
      </c>
      <c r="B1210" s="28" t="str">
        <f t="shared" si="299"/>
        <v xml:space="preserve"> </v>
      </c>
      <c r="C1210" s="35" t="str">
        <f t="shared" si="302"/>
        <v xml:space="preserve">  </v>
      </c>
      <c r="D1210" s="35" t="str">
        <f t="shared" si="303"/>
        <v xml:space="preserve">  </v>
      </c>
      <c r="E1210" s="36" t="s">
        <v>183</v>
      </c>
      <c r="F1210" s="152">
        <v>11</v>
      </c>
      <c r="G1210" s="173">
        <v>3132</v>
      </c>
      <c r="H1210" s="179"/>
      <c r="I1210" s="179">
        <v>1748</v>
      </c>
      <c r="J1210" s="175" t="s">
        <v>124</v>
      </c>
      <c r="K1210" s="196">
        <v>0</v>
      </c>
      <c r="L1210" s="196">
        <v>0</v>
      </c>
      <c r="M1210" s="180">
        <f>K1210+L1210</f>
        <v>0</v>
      </c>
      <c r="N1210" s="38">
        <v>111</v>
      </c>
    </row>
    <row r="1211" spans="1:14" x14ac:dyDescent="0.25">
      <c r="A1211" s="27">
        <f t="shared" si="301"/>
        <v>32</v>
      </c>
      <c r="B1211" s="28" t="str">
        <f t="shared" si="299"/>
        <v xml:space="preserve"> </v>
      </c>
      <c r="C1211" s="35" t="str">
        <f t="shared" si="302"/>
        <v xml:space="preserve">  </v>
      </c>
      <c r="D1211" s="35" t="str">
        <f t="shared" si="303"/>
        <v xml:space="preserve">  </v>
      </c>
      <c r="E1211" s="36"/>
      <c r="F1211" s="152"/>
      <c r="G1211" s="173">
        <v>32</v>
      </c>
      <c r="H1211" s="174"/>
      <c r="I1211" s="174"/>
      <c r="J1211" s="175" t="s">
        <v>125</v>
      </c>
      <c r="K1211" s="176">
        <f>SUM(K1212,K1215,K1219)</f>
        <v>0</v>
      </c>
      <c r="L1211" s="176">
        <f>SUM(L1212,L1215,L1219)</f>
        <v>0</v>
      </c>
      <c r="M1211" s="176">
        <f>SUM(M1212,M1215,M1219)</f>
        <v>0</v>
      </c>
      <c r="N1211" s="172"/>
    </row>
    <row r="1212" spans="1:14" x14ac:dyDescent="0.25">
      <c r="A1212" s="27">
        <f>G1212</f>
        <v>322</v>
      </c>
      <c r="B1212" s="28" t="str">
        <f>IF(H1212&gt;0,F1212," ")</f>
        <v xml:space="preserve"> </v>
      </c>
      <c r="C1212" s="35" t="str">
        <f t="shared" si="302"/>
        <v xml:space="preserve">  </v>
      </c>
      <c r="D1212" s="35" t="str">
        <f t="shared" si="303"/>
        <v xml:space="preserve">  </v>
      </c>
      <c r="E1212" s="36"/>
      <c r="F1212" s="152"/>
      <c r="G1212" s="173">
        <v>322</v>
      </c>
      <c r="H1212" s="174"/>
      <c r="I1212" s="174"/>
      <c r="J1212" s="175" t="s">
        <v>131</v>
      </c>
      <c r="K1212" s="176">
        <f>SUM(K1213:K1214)</f>
        <v>0</v>
      </c>
      <c r="L1212" s="176">
        <f>SUM(L1213:L1214)</f>
        <v>0</v>
      </c>
      <c r="M1212" s="176">
        <f>SUM(M1213:M1214)</f>
        <v>0</v>
      </c>
      <c r="N1212" s="172"/>
    </row>
    <row r="1213" spans="1:14" ht="25.5" x14ac:dyDescent="0.25">
      <c r="A1213" s="27">
        <f>G1213</f>
        <v>3221</v>
      </c>
      <c r="B1213" s="28" t="str">
        <f>IF(H1213&gt;0,F1213," ")</f>
        <v xml:space="preserve"> </v>
      </c>
      <c r="C1213" s="35" t="str">
        <f t="shared" si="302"/>
        <v xml:space="preserve">  </v>
      </c>
      <c r="D1213" s="35" t="str">
        <f t="shared" si="303"/>
        <v xml:space="preserve">  </v>
      </c>
      <c r="E1213" s="36" t="s">
        <v>183</v>
      </c>
      <c r="F1213" s="152">
        <v>11</v>
      </c>
      <c r="G1213" s="173">
        <v>3221</v>
      </c>
      <c r="H1213" s="179"/>
      <c r="I1213" s="179">
        <v>1749</v>
      </c>
      <c r="J1213" s="175" t="s">
        <v>132</v>
      </c>
      <c r="K1213" s="196">
        <v>0</v>
      </c>
      <c r="L1213" s="196">
        <v>0</v>
      </c>
      <c r="M1213" s="180">
        <f>K1213+L1213</f>
        <v>0</v>
      </c>
      <c r="N1213" s="38">
        <v>111</v>
      </c>
    </row>
    <row r="1214" spans="1:14" x14ac:dyDescent="0.25">
      <c r="A1214" s="27">
        <f>G1214</f>
        <v>3222</v>
      </c>
      <c r="B1214" s="28" t="str">
        <f>IF(H1214&gt;0,F1214," ")</f>
        <v xml:space="preserve"> </v>
      </c>
      <c r="C1214" s="35" t="str">
        <f t="shared" si="302"/>
        <v xml:space="preserve">  </v>
      </c>
      <c r="D1214" s="35" t="str">
        <f t="shared" si="303"/>
        <v xml:space="preserve">  </v>
      </c>
      <c r="E1214" s="36" t="s">
        <v>183</v>
      </c>
      <c r="F1214" s="152">
        <v>11</v>
      </c>
      <c r="G1214" s="173">
        <v>3222</v>
      </c>
      <c r="H1214" s="179"/>
      <c r="I1214" s="179">
        <v>1750</v>
      </c>
      <c r="J1214" s="175" t="s">
        <v>133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25">
      <c r="A1215" s="27">
        <f>G1215</f>
        <v>323</v>
      </c>
      <c r="B1215" s="28" t="str">
        <f>IF(H1215&gt;0,F1215," ")</f>
        <v xml:space="preserve"> </v>
      </c>
      <c r="C1215" s="35" t="str">
        <f t="shared" si="302"/>
        <v xml:space="preserve">  </v>
      </c>
      <c r="D1215" s="35" t="str">
        <f t="shared" si="303"/>
        <v xml:space="preserve">  </v>
      </c>
      <c r="E1215" s="36"/>
      <c r="F1215" s="152"/>
      <c r="G1215" s="173">
        <v>323</v>
      </c>
      <c r="H1215" s="174"/>
      <c r="I1215" s="174"/>
      <c r="J1215" s="175" t="s">
        <v>136</v>
      </c>
      <c r="K1215" s="176">
        <f>SUM(K1216:K1218)</f>
        <v>0</v>
      </c>
      <c r="L1215" s="176">
        <f>SUM(L1216:L1218)</f>
        <v>0</v>
      </c>
      <c r="M1215" s="176">
        <f>SUM(M1216:M1218)</f>
        <v>0</v>
      </c>
      <c r="N1215" s="172"/>
    </row>
    <row r="1216" spans="1:14" x14ac:dyDescent="0.25">
      <c r="A1216" s="27">
        <f>G1216</f>
        <v>3231</v>
      </c>
      <c r="B1216" s="28" t="str">
        <f>IF(H1216&gt;0,F1216," ")</f>
        <v xml:space="preserve"> </v>
      </c>
      <c r="C1216" s="35" t="str">
        <f t="shared" si="302"/>
        <v xml:space="preserve">  </v>
      </c>
      <c r="D1216" s="35" t="str">
        <f t="shared" si="303"/>
        <v xml:space="preserve">  </v>
      </c>
      <c r="E1216" s="36" t="s">
        <v>183</v>
      </c>
      <c r="F1216" s="152">
        <v>11</v>
      </c>
      <c r="G1216" s="173">
        <v>3231</v>
      </c>
      <c r="H1216" s="179"/>
      <c r="I1216" s="179">
        <v>1751</v>
      </c>
      <c r="J1216" s="175" t="s">
        <v>137</v>
      </c>
      <c r="K1216" s="196">
        <v>0</v>
      </c>
      <c r="L1216" s="196">
        <v>0</v>
      </c>
      <c r="M1216" s="180">
        <f>K1216+L1216</f>
        <v>0</v>
      </c>
      <c r="N1216" s="38">
        <v>111</v>
      </c>
    </row>
    <row r="1217" spans="1:14" x14ac:dyDescent="0.25">
      <c r="A1217" s="27">
        <f t="shared" ref="A1217:A1223" si="352">G1217</f>
        <v>3233</v>
      </c>
      <c r="B1217" s="28" t="str">
        <f t="shared" ref="B1217:B1236" si="353">IF(H1217&gt;0,F1217," ")</f>
        <v xml:space="preserve"> </v>
      </c>
      <c r="C1217" s="35" t="str">
        <f t="shared" si="302"/>
        <v xml:space="preserve">  </v>
      </c>
      <c r="D1217" s="35" t="str">
        <f t="shared" si="303"/>
        <v xml:space="preserve">  </v>
      </c>
      <c r="E1217" s="36" t="s">
        <v>183</v>
      </c>
      <c r="F1217" s="152">
        <v>11</v>
      </c>
      <c r="G1217" s="173">
        <v>3233</v>
      </c>
      <c r="H1217" s="179"/>
      <c r="I1217" s="179">
        <v>1752</v>
      </c>
      <c r="J1217" s="175" t="s">
        <v>139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52"/>
        <v>3237</v>
      </c>
      <c r="B1218" s="28" t="str">
        <f t="shared" si="353"/>
        <v xml:space="preserve"> </v>
      </c>
      <c r="C1218" s="35" t="str">
        <f t="shared" si="302"/>
        <v xml:space="preserve">  </v>
      </c>
      <c r="D1218" s="35" t="str">
        <f t="shared" si="303"/>
        <v xml:space="preserve">  </v>
      </c>
      <c r="E1218" s="36" t="s">
        <v>183</v>
      </c>
      <c r="F1218" s="152">
        <v>11</v>
      </c>
      <c r="G1218" s="173">
        <v>3237</v>
      </c>
      <c r="H1218" s="179"/>
      <c r="I1218" s="179">
        <v>1753</v>
      </c>
      <c r="J1218" s="184" t="s">
        <v>143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ht="25.5" x14ac:dyDescent="0.25">
      <c r="A1219" s="27">
        <f t="shared" si="352"/>
        <v>329</v>
      </c>
      <c r="B1219" s="28" t="str">
        <f t="shared" si="353"/>
        <v xml:space="preserve"> </v>
      </c>
      <c r="C1219" s="35" t="str">
        <f t="shared" si="302"/>
        <v xml:space="preserve">  </v>
      </c>
      <c r="D1219" s="35" t="str">
        <f t="shared" si="303"/>
        <v xml:space="preserve">  </v>
      </c>
      <c r="E1219" s="36"/>
      <c r="F1219" s="152"/>
      <c r="G1219" s="173">
        <v>329</v>
      </c>
      <c r="H1219" s="174"/>
      <c r="I1219" s="174"/>
      <c r="J1219" s="175" t="s">
        <v>147</v>
      </c>
      <c r="K1219" s="176">
        <f>SUM(K1220:K1221)</f>
        <v>0</v>
      </c>
      <c r="L1219" s="176">
        <f>SUM(L1220:L1221)</f>
        <v>0</v>
      </c>
      <c r="M1219" s="176">
        <f>SUM(M1220:M1221)</f>
        <v>0</v>
      </c>
      <c r="N1219" s="172"/>
    </row>
    <row r="1220" spans="1:14" x14ac:dyDescent="0.25">
      <c r="A1220" s="27">
        <f t="shared" si="352"/>
        <v>3293</v>
      </c>
      <c r="B1220" s="28" t="str">
        <f t="shared" si="353"/>
        <v xml:space="preserve"> </v>
      </c>
      <c r="C1220" s="35" t="str">
        <f t="shared" si="302"/>
        <v xml:space="preserve">  </v>
      </c>
      <c r="D1220" s="35" t="str">
        <f t="shared" si="303"/>
        <v xml:space="preserve">  </v>
      </c>
      <c r="E1220" s="36" t="s">
        <v>183</v>
      </c>
      <c r="F1220" s="152">
        <v>11</v>
      </c>
      <c r="G1220" s="173">
        <v>3293</v>
      </c>
      <c r="H1220" s="179"/>
      <c r="I1220" s="179">
        <v>1754</v>
      </c>
      <c r="J1220" s="175" t="s">
        <v>149</v>
      </c>
      <c r="K1220" s="196">
        <v>0</v>
      </c>
      <c r="L1220" s="196">
        <v>0</v>
      </c>
      <c r="M1220" s="180">
        <f>K1220+L1220</f>
        <v>0</v>
      </c>
      <c r="N1220" s="38">
        <v>111</v>
      </c>
    </row>
    <row r="1221" spans="1:14" ht="25.5" x14ac:dyDescent="0.25">
      <c r="A1221" s="27">
        <f t="shared" si="352"/>
        <v>3299</v>
      </c>
      <c r="B1221" s="28" t="str">
        <f t="shared" si="353"/>
        <v xml:space="preserve"> </v>
      </c>
      <c r="C1221" s="35" t="str">
        <f t="shared" si="302"/>
        <v xml:space="preserve">  </v>
      </c>
      <c r="D1221" s="35" t="str">
        <f t="shared" si="303"/>
        <v xml:space="preserve">  </v>
      </c>
      <c r="E1221" s="36" t="s">
        <v>183</v>
      </c>
      <c r="F1221" s="152">
        <v>11</v>
      </c>
      <c r="G1221" s="173">
        <v>3299</v>
      </c>
      <c r="H1221" s="179"/>
      <c r="I1221" s="179">
        <v>1755</v>
      </c>
      <c r="J1221" s="175" t="s">
        <v>147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52"/>
        <v>0</v>
      </c>
      <c r="B1222" s="28" t="str">
        <f t="shared" si="353"/>
        <v xml:space="preserve"> </v>
      </c>
      <c r="C1222" s="35" t="str">
        <f t="shared" si="302"/>
        <v xml:space="preserve">  </v>
      </c>
      <c r="D1222" s="35" t="str">
        <f t="shared" si="303"/>
        <v xml:space="preserve">  </v>
      </c>
      <c r="E1222" s="36"/>
      <c r="F1222" s="152"/>
      <c r="G1222" s="173"/>
      <c r="H1222" s="174"/>
      <c r="I1222" s="174"/>
      <c r="J1222" s="175"/>
      <c r="K1222" s="176"/>
      <c r="L1222" s="176"/>
      <c r="M1222" s="176"/>
      <c r="N1222" s="172"/>
    </row>
    <row r="1223" spans="1:14" ht="25.5" x14ac:dyDescent="0.25">
      <c r="A1223" s="27" t="str">
        <f t="shared" si="352"/>
        <v>T 1207 24</v>
      </c>
      <c r="B1223" s="28" t="str">
        <f t="shared" si="353"/>
        <v xml:space="preserve"> </v>
      </c>
      <c r="C1223" s="35" t="str">
        <f t="shared" si="302"/>
        <v xml:space="preserve">  </v>
      </c>
      <c r="D1223" s="35" t="str">
        <f t="shared" si="303"/>
        <v xml:space="preserve">  </v>
      </c>
      <c r="E1223" s="215" t="s">
        <v>183</v>
      </c>
      <c r="F1223" s="152"/>
      <c r="G1223" s="163" t="s">
        <v>261</v>
      </c>
      <c r="H1223" s="164"/>
      <c r="I1223" s="164"/>
      <c r="J1223" s="216" t="s">
        <v>262</v>
      </c>
      <c r="K1223" s="182">
        <f>SUM(K1225)</f>
        <v>0</v>
      </c>
      <c r="L1223" s="182">
        <f>SUM(L1225)</f>
        <v>0</v>
      </c>
      <c r="M1223" s="182">
        <f>SUM(M1225)</f>
        <v>0</v>
      </c>
      <c r="N1223" s="172"/>
    </row>
    <row r="1224" spans="1:14" ht="25.5" x14ac:dyDescent="0.25">
      <c r="A1224" s="27">
        <f t="shared" si="301"/>
        <v>11</v>
      </c>
      <c r="B1224" s="28" t="str">
        <f t="shared" si="353"/>
        <v xml:space="preserve"> </v>
      </c>
      <c r="C1224" s="35" t="str">
        <f t="shared" si="302"/>
        <v xml:space="preserve">  </v>
      </c>
      <c r="D1224" s="35" t="str">
        <f t="shared" si="303"/>
        <v xml:space="preserve">  </v>
      </c>
      <c r="E1224" s="167"/>
      <c r="F1224" s="152"/>
      <c r="G1224" s="168">
        <v>11</v>
      </c>
      <c r="H1224" s="169"/>
      <c r="I1224" s="169"/>
      <c r="J1224" s="170" t="s">
        <v>96</v>
      </c>
      <c r="K1224" s="171">
        <f>SUMIF($F1225:$F1240,$G1224,K1225:K1240)</f>
        <v>0</v>
      </c>
      <c r="L1224" s="171">
        <f>SUMIF($F1225:$F1240,$G1224,L1225:L1240)</f>
        <v>0</v>
      </c>
      <c r="M1224" s="171">
        <f>SUMIF($F1225:$F1240,$G1224,M1225:M1240)</f>
        <v>0</v>
      </c>
      <c r="N1224" s="172"/>
    </row>
    <row r="1225" spans="1:14" x14ac:dyDescent="0.25">
      <c r="A1225" s="27">
        <f t="shared" si="301"/>
        <v>3</v>
      </c>
      <c r="B1225" s="28" t="str">
        <f t="shared" si="353"/>
        <v xml:space="preserve"> </v>
      </c>
      <c r="C1225" s="35" t="str">
        <f t="shared" si="302"/>
        <v xml:space="preserve">  </v>
      </c>
      <c r="D1225" s="35" t="str">
        <f t="shared" si="303"/>
        <v xml:space="preserve">  </v>
      </c>
      <c r="E1225" s="36"/>
      <c r="F1225" s="152"/>
      <c r="G1225" s="173">
        <v>3</v>
      </c>
      <c r="H1225" s="174"/>
      <c r="I1225" s="174"/>
      <c r="J1225" s="175" t="s">
        <v>118</v>
      </c>
      <c r="K1225" s="176">
        <f t="shared" ref="K1225:M1225" si="354">SUM(K1226,K1233)</f>
        <v>0</v>
      </c>
      <c r="L1225" s="176">
        <f t="shared" si="354"/>
        <v>0</v>
      </c>
      <c r="M1225" s="176">
        <f t="shared" si="354"/>
        <v>0</v>
      </c>
    </row>
    <row r="1226" spans="1:14" x14ac:dyDescent="0.25">
      <c r="B1226" s="28" t="str">
        <f t="shared" si="353"/>
        <v xml:space="preserve"> </v>
      </c>
      <c r="C1226" s="35"/>
      <c r="D1226" s="35"/>
      <c r="E1226" s="36"/>
      <c r="F1226" s="152"/>
      <c r="G1226" s="173">
        <v>31</v>
      </c>
      <c r="H1226" s="174"/>
      <c r="I1226" s="174"/>
      <c r="J1226" s="175" t="s">
        <v>119</v>
      </c>
      <c r="K1226" s="176">
        <f t="shared" ref="K1226:M1226" si="355">SUM(K1227,K1229,K1231)</f>
        <v>0</v>
      </c>
      <c r="L1226" s="176">
        <f t="shared" si="355"/>
        <v>0</v>
      </c>
      <c r="M1226" s="176">
        <f t="shared" si="355"/>
        <v>0</v>
      </c>
      <c r="N1226" s="172"/>
    </row>
    <row r="1227" spans="1:14" x14ac:dyDescent="0.25">
      <c r="A1227" s="27">
        <f t="shared" ref="A1227:A1232" si="356">G1227</f>
        <v>311</v>
      </c>
      <c r="B1227" s="28" t="str">
        <f t="shared" si="353"/>
        <v xml:space="preserve"> </v>
      </c>
      <c r="C1227" s="35" t="str">
        <f t="shared" ref="C1227:C1236" si="357">IF(H1227&gt;0,LEFT(E1227,3),"  ")</f>
        <v xml:space="preserve">  </v>
      </c>
      <c r="D1227" s="35" t="str">
        <f t="shared" ref="D1227:D1236" si="358">IF(H1227&gt;0,LEFT(E1227,4),"  ")</f>
        <v xml:space="preserve">  </v>
      </c>
      <c r="E1227" s="36"/>
      <c r="F1227" s="152"/>
      <c r="G1227" s="173">
        <v>311</v>
      </c>
      <c r="H1227" s="174"/>
      <c r="I1227" s="174"/>
      <c r="J1227" s="175" t="s">
        <v>120</v>
      </c>
      <c r="K1227" s="176">
        <f>SUM(K1228:K1228)</f>
        <v>0</v>
      </c>
      <c r="L1227" s="176">
        <f>SUM(L1228:L1228)</f>
        <v>0</v>
      </c>
      <c r="M1227" s="176">
        <f>SUM(M1228:M1228)</f>
        <v>0</v>
      </c>
      <c r="N1227" s="172"/>
    </row>
    <row r="1228" spans="1:14" x14ac:dyDescent="0.25">
      <c r="A1228" s="27">
        <f t="shared" si="356"/>
        <v>3111</v>
      </c>
      <c r="B1228" s="28" t="str">
        <f t="shared" si="353"/>
        <v xml:space="preserve"> </v>
      </c>
      <c r="C1228" s="35" t="str">
        <f t="shared" si="357"/>
        <v xml:space="preserve">  </v>
      </c>
      <c r="D1228" s="35" t="str">
        <f t="shared" si="358"/>
        <v xml:space="preserve">  </v>
      </c>
      <c r="E1228" s="36" t="s">
        <v>183</v>
      </c>
      <c r="F1228" s="152">
        <v>11</v>
      </c>
      <c r="G1228" s="173">
        <v>3111</v>
      </c>
      <c r="H1228" s="179"/>
      <c r="I1228" s="179">
        <v>1756</v>
      </c>
      <c r="J1228" s="175" t="s">
        <v>121</v>
      </c>
      <c r="K1228" s="196">
        <v>0</v>
      </c>
      <c r="L1228" s="196">
        <v>0</v>
      </c>
      <c r="M1228" s="180">
        <f>K1228+L1228</f>
        <v>0</v>
      </c>
      <c r="N1228" s="38">
        <v>111</v>
      </c>
    </row>
    <row r="1229" spans="1:14" x14ac:dyDescent="0.25">
      <c r="A1229" s="27">
        <f t="shared" si="356"/>
        <v>312</v>
      </c>
      <c r="B1229" s="28" t="str">
        <f t="shared" si="353"/>
        <v xml:space="preserve"> </v>
      </c>
      <c r="C1229" s="35" t="str">
        <f t="shared" si="357"/>
        <v xml:space="preserve">  </v>
      </c>
      <c r="D1229" s="35" t="str">
        <f t="shared" si="358"/>
        <v xml:space="preserve">  </v>
      </c>
      <c r="E1229" s="36"/>
      <c r="F1229" s="152"/>
      <c r="G1229" s="173">
        <v>312</v>
      </c>
      <c r="H1229" s="174"/>
      <c r="I1229" s="174"/>
      <c r="J1229" s="175" t="s">
        <v>122</v>
      </c>
      <c r="K1229" s="176">
        <f>SUM(K1230:K1230)</f>
        <v>0</v>
      </c>
      <c r="L1229" s="176">
        <f>SUM(L1230:L1230)</f>
        <v>0</v>
      </c>
      <c r="M1229" s="176">
        <f>SUM(M1230:M1230)</f>
        <v>0</v>
      </c>
      <c r="N1229" s="172"/>
    </row>
    <row r="1230" spans="1:14" x14ac:dyDescent="0.25">
      <c r="A1230" s="27">
        <f t="shared" si="356"/>
        <v>3121</v>
      </c>
      <c r="B1230" s="28" t="str">
        <f t="shared" si="353"/>
        <v xml:space="preserve"> </v>
      </c>
      <c r="C1230" s="35" t="str">
        <f t="shared" si="357"/>
        <v xml:space="preserve">  </v>
      </c>
      <c r="D1230" s="35" t="str">
        <f t="shared" si="358"/>
        <v xml:space="preserve">  </v>
      </c>
      <c r="E1230" s="36" t="s">
        <v>183</v>
      </c>
      <c r="F1230" s="152">
        <v>11</v>
      </c>
      <c r="G1230" s="173">
        <v>3121</v>
      </c>
      <c r="H1230" s="179"/>
      <c r="I1230" s="179">
        <v>1757</v>
      </c>
      <c r="J1230" s="175" t="s">
        <v>122</v>
      </c>
      <c r="K1230" s="196">
        <v>0</v>
      </c>
      <c r="L1230" s="196">
        <v>0</v>
      </c>
      <c r="M1230" s="180">
        <f>K1230+L1230</f>
        <v>0</v>
      </c>
      <c r="N1230" s="38">
        <v>111</v>
      </c>
    </row>
    <row r="1231" spans="1:14" x14ac:dyDescent="0.25">
      <c r="A1231" s="27">
        <f t="shared" si="356"/>
        <v>313</v>
      </c>
      <c r="B1231" s="28" t="str">
        <f t="shared" si="353"/>
        <v xml:space="preserve"> </v>
      </c>
      <c r="C1231" s="35" t="str">
        <f t="shared" si="357"/>
        <v xml:space="preserve">  </v>
      </c>
      <c r="D1231" s="35" t="str">
        <f t="shared" si="358"/>
        <v xml:space="preserve">  </v>
      </c>
      <c r="E1231" s="36"/>
      <c r="F1231" s="152"/>
      <c r="G1231" s="173">
        <v>313</v>
      </c>
      <c r="H1231" s="174"/>
      <c r="I1231" s="174"/>
      <c r="J1231" s="175" t="s">
        <v>123</v>
      </c>
      <c r="K1231" s="176">
        <f>SUM(K1232:K1232)</f>
        <v>0</v>
      </c>
      <c r="L1231" s="176">
        <f>SUM(L1232:L1232)</f>
        <v>0</v>
      </c>
      <c r="M1231" s="176">
        <f>SUM(M1232:M1232)</f>
        <v>0</v>
      </c>
      <c r="N1231" s="172"/>
    </row>
    <row r="1232" spans="1:14" ht="25.5" x14ac:dyDescent="0.25">
      <c r="A1232" s="27">
        <f t="shared" si="356"/>
        <v>3132</v>
      </c>
      <c r="B1232" s="28" t="str">
        <f t="shared" si="353"/>
        <v xml:space="preserve"> </v>
      </c>
      <c r="C1232" s="35" t="str">
        <f t="shared" si="357"/>
        <v xml:space="preserve">  </v>
      </c>
      <c r="D1232" s="35" t="str">
        <f t="shared" si="358"/>
        <v xml:space="preserve">  </v>
      </c>
      <c r="E1232" s="36" t="s">
        <v>183</v>
      </c>
      <c r="F1232" s="152">
        <v>11</v>
      </c>
      <c r="G1232" s="173">
        <v>3132</v>
      </c>
      <c r="H1232" s="179"/>
      <c r="I1232" s="179">
        <v>1758</v>
      </c>
      <c r="J1232" s="175" t="s">
        <v>124</v>
      </c>
      <c r="K1232" s="196">
        <v>0</v>
      </c>
      <c r="L1232" s="196">
        <v>0</v>
      </c>
      <c r="M1232" s="180">
        <f>K1232+L1232</f>
        <v>0</v>
      </c>
      <c r="N1232" s="38">
        <v>111</v>
      </c>
    </row>
    <row r="1233" spans="1:14" x14ac:dyDescent="0.25">
      <c r="A1233" s="27">
        <f>G1233</f>
        <v>32</v>
      </c>
      <c r="B1233" s="28" t="str">
        <f>IF(H1233&gt;0,F1233," ")</f>
        <v xml:space="preserve"> </v>
      </c>
      <c r="C1233" s="35" t="str">
        <f t="shared" si="357"/>
        <v xml:space="preserve">  </v>
      </c>
      <c r="D1233" s="35" t="str">
        <f t="shared" si="358"/>
        <v xml:space="preserve">  </v>
      </c>
      <c r="E1233" s="36"/>
      <c r="F1233" s="152"/>
      <c r="G1233" s="173">
        <v>32</v>
      </c>
      <c r="H1233" s="174"/>
      <c r="I1233" s="174"/>
      <c r="J1233" s="192" t="s">
        <v>125</v>
      </c>
      <c r="K1233" s="176">
        <f>SUM(K1234,K1236,K1238)</f>
        <v>0</v>
      </c>
      <c r="L1233" s="176">
        <f>SUM(L1234,L1236,L1238)</f>
        <v>0</v>
      </c>
      <c r="M1233" s="176">
        <f>SUM(M1234,M1236,M1238)</f>
        <v>0</v>
      </c>
      <c r="N1233" s="172"/>
    </row>
    <row r="1234" spans="1:14" x14ac:dyDescent="0.25">
      <c r="A1234" s="27">
        <f>G1234</f>
        <v>321</v>
      </c>
      <c r="B1234" s="28" t="str">
        <f>IF(H1234&gt;0,F1234," ")</f>
        <v xml:space="preserve"> </v>
      </c>
      <c r="C1234" s="35" t="str">
        <f t="shared" si="357"/>
        <v xml:space="preserve">  </v>
      </c>
      <c r="D1234" s="35" t="str">
        <f t="shared" si="358"/>
        <v xml:space="preserve">  </v>
      </c>
      <c r="E1234" s="36"/>
      <c r="F1234" s="152"/>
      <c r="G1234" s="173">
        <v>321</v>
      </c>
      <c r="H1234" s="174"/>
      <c r="I1234" s="174"/>
      <c r="J1234" s="175" t="s">
        <v>126</v>
      </c>
      <c r="K1234" s="176">
        <f>SUM(K1235:K1235)</f>
        <v>0</v>
      </c>
      <c r="L1234" s="176">
        <f>SUM(L1235:L1235)</f>
        <v>0</v>
      </c>
      <c r="M1234" s="176">
        <f>SUM(M1235:M1235)</f>
        <v>0</v>
      </c>
      <c r="N1234" s="172"/>
    </row>
    <row r="1235" spans="1:14" ht="25.5" x14ac:dyDescent="0.25">
      <c r="A1235" s="27">
        <f>G1235</f>
        <v>3212</v>
      </c>
      <c r="B1235" s="28" t="str">
        <f>IF(H1235&gt;0,F1235," ")</f>
        <v xml:space="preserve"> </v>
      </c>
      <c r="C1235" s="35" t="str">
        <f t="shared" si="357"/>
        <v xml:space="preserve">  </v>
      </c>
      <c r="D1235" s="35" t="str">
        <f t="shared" si="358"/>
        <v xml:space="preserve">  </v>
      </c>
      <c r="E1235" s="36" t="s">
        <v>183</v>
      </c>
      <c r="F1235" s="152">
        <v>11</v>
      </c>
      <c r="G1235" s="173">
        <v>3212</v>
      </c>
      <c r="H1235" s="179"/>
      <c r="I1235" s="179">
        <v>1759</v>
      </c>
      <c r="J1235" s="175" t="s">
        <v>128</v>
      </c>
      <c r="K1235" s="196">
        <v>0</v>
      </c>
      <c r="L1235" s="196">
        <v>0</v>
      </c>
      <c r="M1235" s="180">
        <f>K1235+L1235</f>
        <v>0</v>
      </c>
      <c r="N1235" s="38">
        <v>111</v>
      </c>
    </row>
    <row r="1236" spans="1:14" x14ac:dyDescent="0.25">
      <c r="A1236" s="27">
        <f t="shared" ref="A1236" si="359">G1236</f>
        <v>322</v>
      </c>
      <c r="B1236" s="28" t="str">
        <f t="shared" si="353"/>
        <v xml:space="preserve"> </v>
      </c>
      <c r="C1236" s="35" t="str">
        <f t="shared" si="357"/>
        <v xml:space="preserve">  </v>
      </c>
      <c r="D1236" s="35" t="str">
        <f t="shared" si="358"/>
        <v xml:space="preserve">  </v>
      </c>
      <c r="E1236" s="36"/>
      <c r="F1236" s="152"/>
      <c r="G1236" s="173">
        <v>322</v>
      </c>
      <c r="H1236" s="174"/>
      <c r="I1236" s="174"/>
      <c r="J1236" s="192" t="s">
        <v>131</v>
      </c>
      <c r="K1236" s="176">
        <f>SUM(K1237:K1237)</f>
        <v>0</v>
      </c>
      <c r="L1236" s="176">
        <f>SUM(L1237:L1237)</f>
        <v>0</v>
      </c>
      <c r="M1236" s="176">
        <f>SUM(M1237:M1237)</f>
        <v>0</v>
      </c>
      <c r="N1236" s="172"/>
    </row>
    <row r="1237" spans="1:14" x14ac:dyDescent="0.25">
      <c r="A1237" s="27">
        <f t="shared" ref="A1237" si="360">G1237</f>
        <v>3222</v>
      </c>
      <c r="B1237" s="28" t="str">
        <f t="shared" ref="B1237" si="361">IF(H1237&gt;0,F1237," ")</f>
        <v xml:space="preserve"> </v>
      </c>
      <c r="C1237" s="35" t="str">
        <f t="shared" ref="C1237" si="362">IF(H1237&gt;0,LEFT(E1237,3),"  ")</f>
        <v xml:space="preserve">  </v>
      </c>
      <c r="D1237" s="35" t="str">
        <f t="shared" ref="D1237" si="363">IF(H1237&gt;0,LEFT(E1237,4),"  ")</f>
        <v xml:space="preserve">  </v>
      </c>
      <c r="E1237" s="36" t="s">
        <v>183</v>
      </c>
      <c r="F1237" s="152">
        <v>11</v>
      </c>
      <c r="G1237" s="173">
        <v>3222</v>
      </c>
      <c r="H1237" s="179"/>
      <c r="I1237" s="179">
        <v>1760</v>
      </c>
      <c r="J1237" s="192" t="s">
        <v>133</v>
      </c>
      <c r="K1237" s="196">
        <v>0</v>
      </c>
      <c r="L1237" s="196">
        <v>0</v>
      </c>
      <c r="M1237" s="180">
        <f>K1237+L1237</f>
        <v>0</v>
      </c>
      <c r="N1237" s="38">
        <v>111</v>
      </c>
    </row>
    <row r="1238" spans="1:14" ht="25.5" x14ac:dyDescent="0.25">
      <c r="C1238" s="35"/>
      <c r="D1238" s="35"/>
      <c r="E1238" s="36"/>
      <c r="F1238" s="152"/>
      <c r="G1238" s="173">
        <v>329</v>
      </c>
      <c r="H1238" s="174"/>
      <c r="I1238" s="174"/>
      <c r="J1238" s="192" t="s">
        <v>147</v>
      </c>
      <c r="K1238" s="176">
        <f>SUM(K1239:K1239)</f>
        <v>0</v>
      </c>
      <c r="L1238" s="176">
        <f>SUM(L1239:L1239)</f>
        <v>0</v>
      </c>
      <c r="M1238" s="176">
        <f>SUM(M1239:M1239)</f>
        <v>0</v>
      </c>
      <c r="N1238" s="172"/>
    </row>
    <row r="1239" spans="1:14" ht="25.5" x14ac:dyDescent="0.25">
      <c r="C1239" s="35"/>
      <c r="D1239" s="35"/>
      <c r="E1239" s="36" t="s">
        <v>183</v>
      </c>
      <c r="F1239" s="152">
        <v>11</v>
      </c>
      <c r="G1239" s="173">
        <v>3299</v>
      </c>
      <c r="H1239" s="179"/>
      <c r="I1239" s="179">
        <v>1761</v>
      </c>
      <c r="J1239" s="192" t="s">
        <v>147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C1240" s="35"/>
      <c r="D1240" s="35"/>
      <c r="E1240" s="36"/>
      <c r="F1240" s="152"/>
      <c r="G1240" s="173"/>
      <c r="H1240" s="174"/>
      <c r="I1240" s="174"/>
      <c r="J1240" s="175"/>
      <c r="K1240" s="176"/>
      <c r="L1240" s="176"/>
      <c r="M1240" s="176"/>
      <c r="N1240" s="172"/>
    </row>
    <row r="1241" spans="1:14" ht="25.5" x14ac:dyDescent="0.25">
      <c r="A1241" s="27" t="str">
        <f t="shared" ref="A1241:A1243" si="364">G1241</f>
        <v>T 1207 30</v>
      </c>
      <c r="B1241" s="28" t="str">
        <f t="shared" ref="B1241:B1250" si="365">IF(H1241&gt;0,F1241," ")</f>
        <v xml:space="preserve"> </v>
      </c>
      <c r="C1241" s="35" t="str">
        <f t="shared" ref="C1241:C1243" si="366">IF(H1241&gt;0,LEFT(E1241,3),"  ")</f>
        <v xml:space="preserve">  </v>
      </c>
      <c r="D1241" s="35" t="str">
        <f t="shared" ref="D1241:D1243" si="367">IF(H1241&gt;0,LEFT(E1241,4),"  ")</f>
        <v xml:space="preserve">  </v>
      </c>
      <c r="E1241" s="231" t="s">
        <v>195</v>
      </c>
      <c r="F1241" s="152"/>
      <c r="G1241" s="229" t="s">
        <v>306</v>
      </c>
      <c r="H1241" s="164"/>
      <c r="I1241" s="164"/>
      <c r="J1241" s="216" t="s">
        <v>307</v>
      </c>
      <c r="K1241" s="182">
        <f>SUM(K1243)</f>
        <v>0</v>
      </c>
      <c r="L1241" s="182">
        <f>SUM(L1243)</f>
        <v>28000</v>
      </c>
      <c r="M1241" s="182">
        <f>SUM(M1243)</f>
        <v>28000</v>
      </c>
      <c r="N1241" s="172"/>
    </row>
    <row r="1242" spans="1:14" ht="25.5" x14ac:dyDescent="0.25">
      <c r="A1242" s="27">
        <f t="shared" si="364"/>
        <v>11</v>
      </c>
      <c r="B1242" s="28" t="str">
        <f t="shared" si="365"/>
        <v xml:space="preserve"> </v>
      </c>
      <c r="C1242" s="35" t="str">
        <f t="shared" si="366"/>
        <v xml:space="preserve">  </v>
      </c>
      <c r="D1242" s="35" t="str">
        <f t="shared" si="367"/>
        <v xml:space="preserve">  </v>
      </c>
      <c r="E1242" s="167"/>
      <c r="F1242" s="152"/>
      <c r="G1242" s="168">
        <v>11</v>
      </c>
      <c r="H1242" s="169"/>
      <c r="I1242" s="169"/>
      <c r="J1242" s="170" t="s">
        <v>96</v>
      </c>
      <c r="K1242" s="171">
        <f>SUMIF($F1243:$F1251,$G1242,K1243:K1251)</f>
        <v>0</v>
      </c>
      <c r="L1242" s="171">
        <f>SUMIF($F1243:$F1251,$G1242,L1243:L1251)</f>
        <v>28000</v>
      </c>
      <c r="M1242" s="171">
        <f>SUMIF($F1243:$F1251,$G1242,M1243:M1251)</f>
        <v>28000</v>
      </c>
      <c r="N1242" s="172"/>
    </row>
    <row r="1243" spans="1:14" x14ac:dyDescent="0.25">
      <c r="A1243" s="27">
        <f t="shared" si="364"/>
        <v>3</v>
      </c>
      <c r="B1243" s="28" t="str">
        <f t="shared" si="365"/>
        <v xml:space="preserve"> </v>
      </c>
      <c r="C1243" s="35" t="str">
        <f t="shared" si="366"/>
        <v xml:space="preserve">  </v>
      </c>
      <c r="D1243" s="35" t="str">
        <f t="shared" si="367"/>
        <v xml:space="preserve">  </v>
      </c>
      <c r="E1243" s="36"/>
      <c r="F1243" s="152"/>
      <c r="G1243" s="173">
        <v>3</v>
      </c>
      <c r="H1243" s="174"/>
      <c r="I1243" s="174"/>
      <c r="J1243" s="175" t="s">
        <v>118</v>
      </c>
      <c r="K1243" s="176">
        <f>SUM(K1244)</f>
        <v>0</v>
      </c>
      <c r="L1243" s="176">
        <f t="shared" ref="L1243:M1243" si="368">SUM(L1244)</f>
        <v>28000</v>
      </c>
      <c r="M1243" s="176">
        <f t="shared" si="368"/>
        <v>28000</v>
      </c>
    </row>
    <row r="1244" spans="1:14" x14ac:dyDescent="0.25">
      <c r="B1244" s="28" t="str">
        <f t="shared" si="365"/>
        <v xml:space="preserve"> </v>
      </c>
      <c r="C1244" s="35"/>
      <c r="D1244" s="35"/>
      <c r="E1244" s="36"/>
      <c r="F1244" s="152"/>
      <c r="G1244" s="173">
        <v>31</v>
      </c>
      <c r="H1244" s="174"/>
      <c r="I1244" s="174"/>
      <c r="J1244" s="175" t="s">
        <v>119</v>
      </c>
      <c r="K1244" s="176">
        <f t="shared" ref="K1244:M1244" si="369">SUM(K1245,K1247,K1249)</f>
        <v>0</v>
      </c>
      <c r="L1244" s="176">
        <f t="shared" si="369"/>
        <v>28000</v>
      </c>
      <c r="M1244" s="176">
        <f t="shared" si="369"/>
        <v>28000</v>
      </c>
      <c r="N1244" s="172"/>
    </row>
    <row r="1245" spans="1:14" x14ac:dyDescent="0.25">
      <c r="A1245" s="27">
        <f t="shared" ref="A1245:A1250" si="370">G1245</f>
        <v>311</v>
      </c>
      <c r="B1245" s="28" t="str">
        <f t="shared" si="365"/>
        <v xml:space="preserve"> </v>
      </c>
      <c r="C1245" s="35" t="str">
        <f t="shared" ref="C1245:C1250" si="371">IF(H1245&gt;0,LEFT(E1245,3),"  ")</f>
        <v xml:space="preserve">  </v>
      </c>
      <c r="D1245" s="35" t="str">
        <f t="shared" ref="D1245:D1250" si="372">IF(H1245&gt;0,LEFT(E1245,4),"  ")</f>
        <v xml:space="preserve">  </v>
      </c>
      <c r="E1245" s="36"/>
      <c r="F1245" s="152"/>
      <c r="G1245" s="173">
        <v>311</v>
      </c>
      <c r="H1245" s="174"/>
      <c r="I1245" s="174"/>
      <c r="J1245" s="175" t="s">
        <v>120</v>
      </c>
      <c r="K1245" s="176">
        <f>SUM(K1246:K1246)</f>
        <v>0</v>
      </c>
      <c r="L1245" s="176">
        <f>SUM(L1246:L1246)</f>
        <v>24050</v>
      </c>
      <c r="M1245" s="176">
        <f>SUM(M1246:M1246)</f>
        <v>24050</v>
      </c>
      <c r="N1245" s="172"/>
    </row>
    <row r="1246" spans="1:14" x14ac:dyDescent="0.25">
      <c r="A1246" s="27">
        <f t="shared" si="370"/>
        <v>3111</v>
      </c>
      <c r="B1246" s="28" t="str">
        <f t="shared" si="365"/>
        <v xml:space="preserve"> </v>
      </c>
      <c r="C1246" s="35" t="str">
        <f t="shared" si="371"/>
        <v xml:space="preserve">  </v>
      </c>
      <c r="D1246" s="35" t="str">
        <f t="shared" si="372"/>
        <v xml:space="preserve">  </v>
      </c>
      <c r="E1246" s="36" t="s">
        <v>195</v>
      </c>
      <c r="F1246" s="152">
        <v>11</v>
      </c>
      <c r="G1246" s="173">
        <v>3111</v>
      </c>
      <c r="H1246" s="179"/>
      <c r="I1246" s="227">
        <v>2092</v>
      </c>
      <c r="J1246" s="175" t="s">
        <v>121</v>
      </c>
      <c r="K1246" s="196">
        <v>0</v>
      </c>
      <c r="L1246" s="196">
        <v>24050</v>
      </c>
      <c r="M1246" s="180">
        <f>K1246+L1246</f>
        <v>24050</v>
      </c>
      <c r="N1246" s="38">
        <v>111</v>
      </c>
    </row>
    <row r="1247" spans="1:14" x14ac:dyDescent="0.25">
      <c r="A1247" s="27">
        <f t="shared" si="370"/>
        <v>312</v>
      </c>
      <c r="B1247" s="28" t="str">
        <f t="shared" si="365"/>
        <v xml:space="preserve"> </v>
      </c>
      <c r="C1247" s="35" t="str">
        <f t="shared" si="371"/>
        <v xml:space="preserve">  </v>
      </c>
      <c r="D1247" s="35" t="str">
        <f t="shared" si="372"/>
        <v xml:space="preserve">  </v>
      </c>
      <c r="E1247" s="36"/>
      <c r="F1247" s="152"/>
      <c r="G1247" s="173">
        <v>312</v>
      </c>
      <c r="H1247" s="174"/>
      <c r="I1247" s="174"/>
      <c r="J1247" s="175" t="s">
        <v>122</v>
      </c>
      <c r="K1247" s="176">
        <f>SUM(K1248:K1248)</f>
        <v>0</v>
      </c>
      <c r="L1247" s="176">
        <f>SUM(L1248:L1248)</f>
        <v>0</v>
      </c>
      <c r="M1247" s="176">
        <f>SUM(M1248:M1248)</f>
        <v>0</v>
      </c>
      <c r="N1247" s="172"/>
    </row>
    <row r="1248" spans="1:14" x14ac:dyDescent="0.25">
      <c r="A1248" s="27">
        <f t="shared" si="370"/>
        <v>3121</v>
      </c>
      <c r="B1248" s="28" t="str">
        <f t="shared" si="365"/>
        <v xml:space="preserve"> </v>
      </c>
      <c r="C1248" s="35" t="str">
        <f t="shared" si="371"/>
        <v xml:space="preserve">  </v>
      </c>
      <c r="D1248" s="35" t="str">
        <f t="shared" si="372"/>
        <v xml:space="preserve">  </v>
      </c>
      <c r="E1248" s="36" t="s">
        <v>195</v>
      </c>
      <c r="F1248" s="152">
        <v>11</v>
      </c>
      <c r="G1248" s="173">
        <v>3121</v>
      </c>
      <c r="H1248" s="179"/>
      <c r="I1248" s="227">
        <v>2093</v>
      </c>
      <c r="J1248" s="175" t="s">
        <v>122</v>
      </c>
      <c r="K1248" s="196">
        <v>0</v>
      </c>
      <c r="L1248" s="196">
        <v>0</v>
      </c>
      <c r="M1248" s="180">
        <f>K1248+L1248</f>
        <v>0</v>
      </c>
      <c r="N1248" s="38">
        <v>111</v>
      </c>
    </row>
    <row r="1249" spans="1:14" x14ac:dyDescent="0.25">
      <c r="A1249" s="27">
        <f t="shared" si="370"/>
        <v>313</v>
      </c>
      <c r="B1249" s="28" t="str">
        <f t="shared" si="365"/>
        <v xml:space="preserve"> </v>
      </c>
      <c r="C1249" s="35" t="str">
        <f t="shared" si="371"/>
        <v xml:space="preserve">  </v>
      </c>
      <c r="D1249" s="35" t="str">
        <f t="shared" si="372"/>
        <v xml:space="preserve">  </v>
      </c>
      <c r="E1249" s="36"/>
      <c r="F1249" s="152"/>
      <c r="G1249" s="173">
        <v>313</v>
      </c>
      <c r="H1249" s="174"/>
      <c r="I1249" s="174"/>
      <c r="J1249" s="175" t="s">
        <v>123</v>
      </c>
      <c r="K1249" s="176">
        <f>SUM(K1250:K1250)</f>
        <v>0</v>
      </c>
      <c r="L1249" s="176">
        <f>SUM(L1250:L1250)</f>
        <v>3950</v>
      </c>
      <c r="M1249" s="176">
        <f>SUM(M1250:M1250)</f>
        <v>3950</v>
      </c>
      <c r="N1249" s="172"/>
    </row>
    <row r="1250" spans="1:14" ht="25.5" x14ac:dyDescent="0.25">
      <c r="A1250" s="27">
        <f t="shared" si="370"/>
        <v>3132</v>
      </c>
      <c r="B1250" s="28" t="str">
        <f t="shared" si="365"/>
        <v xml:space="preserve"> </v>
      </c>
      <c r="C1250" s="35" t="str">
        <f t="shared" si="371"/>
        <v xml:space="preserve">  </v>
      </c>
      <c r="D1250" s="35" t="str">
        <f t="shared" si="372"/>
        <v xml:space="preserve">  </v>
      </c>
      <c r="E1250" s="36" t="s">
        <v>195</v>
      </c>
      <c r="F1250" s="152">
        <v>11</v>
      </c>
      <c r="G1250" s="173">
        <v>3132</v>
      </c>
      <c r="H1250" s="179"/>
      <c r="I1250" s="227">
        <v>2094</v>
      </c>
      <c r="J1250" s="175" t="s">
        <v>124</v>
      </c>
      <c r="K1250" s="196">
        <v>0</v>
      </c>
      <c r="L1250" s="196">
        <v>3950</v>
      </c>
      <c r="M1250" s="180">
        <f>K1250+L1250</f>
        <v>3950</v>
      </c>
      <c r="N1250" s="38">
        <v>111</v>
      </c>
    </row>
    <row r="1251" spans="1:14" x14ac:dyDescent="0.25">
      <c r="C1251" s="35"/>
      <c r="D1251" s="35"/>
      <c r="E1251" s="36"/>
      <c r="F1251" s="152"/>
      <c r="G1251" s="173"/>
      <c r="H1251" s="174"/>
      <c r="I1251" s="174"/>
      <c r="J1251" s="175"/>
      <c r="K1251" s="176"/>
      <c r="L1251" s="176"/>
      <c r="M1251" s="176"/>
      <c r="N1251" s="172"/>
    </row>
    <row r="1252" spans="1:14" ht="38.25" x14ac:dyDescent="0.25">
      <c r="C1252" s="40"/>
      <c r="D1252" s="40"/>
      <c r="E1252" s="162" t="s">
        <v>263</v>
      </c>
      <c r="F1252" s="152"/>
      <c r="G1252" s="181" t="s">
        <v>264</v>
      </c>
      <c r="H1252" s="164"/>
      <c r="I1252" s="164"/>
      <c r="J1252" s="165" t="s">
        <v>265</v>
      </c>
      <c r="K1252" s="182">
        <f>SUM(K1254)</f>
        <v>0</v>
      </c>
      <c r="L1252" s="182">
        <f>SUM(L1254)</f>
        <v>0</v>
      </c>
      <c r="M1252" s="182">
        <f>SUM(M1254)</f>
        <v>0</v>
      </c>
    </row>
    <row r="1253" spans="1:14" ht="25.5" x14ac:dyDescent="0.25">
      <c r="B1253" s="41"/>
      <c r="C1253" s="40"/>
      <c r="D1253" s="40"/>
      <c r="E1253" s="167"/>
      <c r="F1253" s="152"/>
      <c r="G1253" s="168">
        <v>11</v>
      </c>
      <c r="H1253" s="169"/>
      <c r="I1253" s="169"/>
      <c r="J1253" s="170" t="s">
        <v>96</v>
      </c>
      <c r="K1253" s="171">
        <f>SUMIF($F1254:$F1260,$G1253,K1254:K1260)</f>
        <v>0</v>
      </c>
      <c r="L1253" s="171">
        <f>SUMIF($F1254:$F1260,$G1253,L1254:L1260)</f>
        <v>0</v>
      </c>
      <c r="M1253" s="171">
        <f>SUMIF($F1254:$F1260,$G1253,M1254:M1260)</f>
        <v>0</v>
      </c>
      <c r="N1253" s="172"/>
    </row>
    <row r="1254" spans="1:14" x14ac:dyDescent="0.25">
      <c r="C1254" s="40"/>
      <c r="D1254" s="40"/>
      <c r="E1254" s="36"/>
      <c r="F1254" s="152"/>
      <c r="G1254" s="173">
        <v>3</v>
      </c>
      <c r="H1254" s="174"/>
      <c r="I1254" s="174"/>
      <c r="J1254" s="175" t="s">
        <v>118</v>
      </c>
      <c r="K1254" s="176">
        <f t="shared" ref="K1254:M1254" si="373">SUM(K1255)</f>
        <v>0</v>
      </c>
      <c r="L1254" s="176">
        <f t="shared" si="373"/>
        <v>0</v>
      </c>
      <c r="M1254" s="176">
        <f t="shared" si="373"/>
        <v>0</v>
      </c>
      <c r="N1254" s="172"/>
    </row>
    <row r="1255" spans="1:14" s="39" customFormat="1" ht="12.75" x14ac:dyDescent="0.2">
      <c r="A1255" s="27"/>
      <c r="B1255" s="28"/>
      <c r="C1255" s="40"/>
      <c r="D1255" s="40"/>
      <c r="E1255" s="36"/>
      <c r="F1255" s="152"/>
      <c r="G1255" s="173">
        <v>32</v>
      </c>
      <c r="H1255" s="174"/>
      <c r="I1255" s="174"/>
      <c r="J1255" s="175" t="s">
        <v>125</v>
      </c>
      <c r="K1255" s="176">
        <f>SUM(K1256,K1258)</f>
        <v>0</v>
      </c>
      <c r="L1255" s="176">
        <f>SUM(L1256,L1258)</f>
        <v>0</v>
      </c>
      <c r="M1255" s="176">
        <f>SUM(M1256,M1258)</f>
        <v>0</v>
      </c>
      <c r="N1255" s="172"/>
    </row>
    <row r="1256" spans="1:14" s="39" customFormat="1" ht="12.75" x14ac:dyDescent="0.2">
      <c r="A1256" s="27"/>
      <c r="B1256" s="28"/>
      <c r="C1256" s="40"/>
      <c r="D1256" s="40"/>
      <c r="E1256" s="36"/>
      <c r="F1256" s="152"/>
      <c r="G1256" s="173">
        <v>323</v>
      </c>
      <c r="H1256" s="174"/>
      <c r="I1256" s="174"/>
      <c r="J1256" s="175" t="s">
        <v>136</v>
      </c>
      <c r="K1256" s="176">
        <f>SUM(K1257)</f>
        <v>0</v>
      </c>
      <c r="L1256" s="176">
        <f>SUM(L1257)</f>
        <v>0</v>
      </c>
      <c r="M1256" s="176">
        <f>SUM(M1257)</f>
        <v>0</v>
      </c>
      <c r="N1256" s="38"/>
    </row>
    <row r="1257" spans="1:14" s="39" customFormat="1" ht="12.75" x14ac:dyDescent="0.2">
      <c r="A1257" s="27"/>
      <c r="B1257" s="28"/>
      <c r="C1257" s="40"/>
      <c r="D1257" s="40"/>
      <c r="E1257" s="36" t="s">
        <v>263</v>
      </c>
      <c r="F1257" s="152">
        <v>11</v>
      </c>
      <c r="G1257" s="173">
        <v>3237</v>
      </c>
      <c r="H1257" s="179"/>
      <c r="I1257" s="179">
        <v>1762</v>
      </c>
      <c r="J1257" s="175" t="s">
        <v>164</v>
      </c>
      <c r="K1257" s="196">
        <v>0</v>
      </c>
      <c r="L1257" s="196">
        <v>0</v>
      </c>
      <c r="M1257" s="180">
        <f>K1257+L1257</f>
        <v>0</v>
      </c>
      <c r="N1257" s="38">
        <v>111</v>
      </c>
    </row>
    <row r="1258" spans="1:14" s="39" customFormat="1" ht="25.5" x14ac:dyDescent="0.2">
      <c r="A1258" s="27"/>
      <c r="B1258" s="28"/>
      <c r="C1258" s="40"/>
      <c r="D1258" s="40"/>
      <c r="E1258" s="36"/>
      <c r="F1258" s="152"/>
      <c r="G1258" s="173">
        <v>329</v>
      </c>
      <c r="H1258" s="174"/>
      <c r="I1258" s="174"/>
      <c r="J1258" s="175" t="s">
        <v>147</v>
      </c>
      <c r="K1258" s="176">
        <f>SUM(K1259)</f>
        <v>0</v>
      </c>
      <c r="L1258" s="176">
        <f>SUM(L1259)</f>
        <v>0</v>
      </c>
      <c r="M1258" s="176">
        <f>SUM(M1259)</f>
        <v>0</v>
      </c>
      <c r="N1258" s="172"/>
    </row>
    <row r="1259" spans="1:14" s="39" customFormat="1" ht="12.75" x14ac:dyDescent="0.2">
      <c r="A1259" s="27"/>
      <c r="B1259" s="28"/>
      <c r="C1259" s="40"/>
      <c r="D1259" s="40"/>
      <c r="E1259" s="36" t="s">
        <v>263</v>
      </c>
      <c r="F1259" s="152">
        <v>11</v>
      </c>
      <c r="G1259" s="173">
        <v>3295</v>
      </c>
      <c r="H1259" s="179"/>
      <c r="I1259" s="179">
        <v>1763</v>
      </c>
      <c r="J1259" s="175" t="s">
        <v>151</v>
      </c>
      <c r="K1259" s="196">
        <v>0</v>
      </c>
      <c r="L1259" s="196">
        <v>0</v>
      </c>
      <c r="M1259" s="180">
        <f>K1259+L1259</f>
        <v>0</v>
      </c>
      <c r="N1259" s="38">
        <v>111</v>
      </c>
    </row>
    <row r="1260" spans="1:14" s="39" customFormat="1" ht="12.75" x14ac:dyDescent="0.2">
      <c r="A1260" s="27"/>
      <c r="B1260" s="28"/>
      <c r="C1260" s="40"/>
      <c r="D1260" s="40"/>
      <c r="E1260" s="36"/>
      <c r="F1260" s="152"/>
      <c r="G1260" s="173"/>
      <c r="H1260" s="174"/>
      <c r="I1260" s="174"/>
      <c r="J1260" s="175"/>
      <c r="K1260" s="176"/>
      <c r="L1260" s="176"/>
      <c r="M1260" s="176"/>
      <c r="N1260" s="172"/>
    </row>
    <row r="1261" spans="1:14" s="39" customFormat="1" ht="12.75" x14ac:dyDescent="0.2">
      <c r="A1261" s="27"/>
      <c r="B1261" s="28"/>
      <c r="C1261" s="40"/>
      <c r="D1261" s="40"/>
      <c r="E1261" s="122"/>
      <c r="F1261" s="123"/>
      <c r="G1261" s="124"/>
      <c r="H1261" s="121"/>
      <c r="I1261" s="121"/>
      <c r="J1261" s="103"/>
      <c r="K1261" s="103"/>
      <c r="L1261" s="103"/>
      <c r="M1261" s="103"/>
      <c r="N1261" s="38"/>
    </row>
    <row r="1262" spans="1:14" s="39" customFormat="1" ht="12.75" x14ac:dyDescent="0.2">
      <c r="A1262" s="27"/>
      <c r="B1262" s="28"/>
      <c r="C1262" s="40"/>
      <c r="D1262" s="40"/>
      <c r="E1262" s="122"/>
      <c r="F1262" s="123"/>
      <c r="G1262" s="124"/>
      <c r="H1262" s="121"/>
      <c r="I1262" s="125">
        <v>3</v>
      </c>
      <c r="J1262" s="83" t="s">
        <v>283</v>
      </c>
      <c r="K1262" s="104">
        <f t="shared" ref="K1262:M1264" si="374">SUMIF($G$6:$G$1260,$I1262,K$6:K$1260)</f>
        <v>10150721</v>
      </c>
      <c r="L1262" s="104">
        <f t="shared" si="374"/>
        <v>246981</v>
      </c>
      <c r="M1262" s="104">
        <f t="shared" si="374"/>
        <v>10397702</v>
      </c>
      <c r="N1262" s="38"/>
    </row>
    <row r="1263" spans="1:14" s="39" customFormat="1" ht="12.75" x14ac:dyDescent="0.2">
      <c r="A1263" s="27"/>
      <c r="B1263" s="28"/>
      <c r="C1263" s="40"/>
      <c r="D1263" s="40"/>
      <c r="E1263" s="122"/>
      <c r="F1263" s="123"/>
      <c r="G1263" s="124"/>
      <c r="H1263" s="121"/>
      <c r="I1263" s="125">
        <v>4</v>
      </c>
      <c r="J1263" s="83" t="s">
        <v>284</v>
      </c>
      <c r="K1263" s="104">
        <f t="shared" si="374"/>
        <v>111850</v>
      </c>
      <c r="L1263" s="104">
        <f t="shared" si="374"/>
        <v>2602600</v>
      </c>
      <c r="M1263" s="104">
        <f t="shared" si="374"/>
        <v>2714450</v>
      </c>
      <c r="N1263" s="38"/>
    </row>
    <row r="1264" spans="1:14" s="39" customFormat="1" ht="12.75" x14ac:dyDescent="0.2">
      <c r="A1264" s="27"/>
      <c r="B1264" s="28"/>
      <c r="C1264" s="40"/>
      <c r="D1264" s="40"/>
      <c r="E1264" s="122"/>
      <c r="F1264" s="123"/>
      <c r="G1264" s="124"/>
      <c r="H1264" s="121"/>
      <c r="I1264" s="125">
        <v>5</v>
      </c>
      <c r="J1264" s="83" t="s">
        <v>285</v>
      </c>
      <c r="K1264" s="104">
        <f t="shared" si="374"/>
        <v>0</v>
      </c>
      <c r="L1264" s="104">
        <f t="shared" si="374"/>
        <v>0</v>
      </c>
      <c r="M1264" s="104">
        <f t="shared" si="374"/>
        <v>0</v>
      </c>
      <c r="N1264" s="38"/>
    </row>
    <row r="1265" spans="1:17" s="39" customFormat="1" ht="12.75" x14ac:dyDescent="0.2">
      <c r="A1265" s="27"/>
      <c r="B1265" s="28"/>
      <c r="C1265" s="40"/>
      <c r="D1265" s="40"/>
      <c r="E1265" s="122"/>
      <c r="F1265" s="123"/>
      <c r="G1265" s="124"/>
      <c r="H1265" s="121"/>
      <c r="I1265" s="121"/>
      <c r="J1265" s="84" t="s">
        <v>93</v>
      </c>
      <c r="K1265" s="105">
        <f>SUM(K1262:K1264)</f>
        <v>10262571</v>
      </c>
      <c r="L1265" s="105">
        <f t="shared" ref="L1265:M1265" si="375">SUM(L1262:L1264)</f>
        <v>2849581</v>
      </c>
      <c r="M1265" s="105">
        <f t="shared" si="375"/>
        <v>13112152</v>
      </c>
      <c r="N1265" s="38"/>
    </row>
    <row r="1266" spans="1:17" s="39" customFormat="1" ht="12.75" x14ac:dyDescent="0.2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3" t="s">
        <v>88</v>
      </c>
      <c r="K1266" s="106">
        <f>K1265-K5</f>
        <v>0</v>
      </c>
      <c r="L1266" s="106">
        <f>L1265-L5</f>
        <v>0</v>
      </c>
      <c r="M1266" s="106">
        <f>M1265-M5</f>
        <v>0</v>
      </c>
      <c r="N1266" s="38"/>
    </row>
    <row r="1267" spans="1:17" s="65" customFormat="1" ht="12.75" x14ac:dyDescent="0.2">
      <c r="A1267" s="62"/>
      <c r="B1267" s="63"/>
      <c r="C1267" s="64"/>
      <c r="D1267" s="64"/>
      <c r="E1267" s="126"/>
      <c r="F1267" s="127"/>
      <c r="G1267" s="128"/>
      <c r="H1267" s="129"/>
      <c r="I1267" s="129"/>
      <c r="J1267" s="130"/>
      <c r="K1267" s="107"/>
      <c r="L1267" s="107"/>
      <c r="M1267" s="107"/>
      <c r="N1267" s="38"/>
      <c r="O1267" s="39"/>
      <c r="P1267" s="39"/>
      <c r="Q1267" s="39"/>
    </row>
    <row r="1268" spans="1:17" s="39" customFormat="1" ht="22.5" x14ac:dyDescent="0.2">
      <c r="A1268" s="27"/>
      <c r="B1268" s="28"/>
      <c r="C1268" s="40"/>
      <c r="D1268" s="40"/>
      <c r="E1268" s="122"/>
      <c r="F1268" s="123"/>
      <c r="G1268" s="124"/>
      <c r="H1268" s="121"/>
      <c r="I1268" s="121"/>
      <c r="J1268" s="131" t="s">
        <v>281</v>
      </c>
      <c r="K1268" s="103"/>
      <c r="L1268" s="103"/>
      <c r="M1268" s="103"/>
      <c r="N1268" s="38"/>
    </row>
    <row r="1269" spans="1:17" s="39" customFormat="1" ht="12.75" x14ac:dyDescent="0.2">
      <c r="A1269" s="27"/>
      <c r="B1269" s="28"/>
      <c r="C1269" s="40"/>
      <c r="D1269" s="40"/>
      <c r="E1269" s="122"/>
      <c r="F1269" s="132">
        <v>11</v>
      </c>
      <c r="G1269" s="124"/>
      <c r="H1269" s="121"/>
      <c r="I1269" s="121"/>
      <c r="J1269" s="89">
        <v>11</v>
      </c>
      <c r="K1269" s="76">
        <f t="shared" ref="K1269:M1271" si="376">SUMIF($F$4:$F$1261,$F1269,K$4:K$1261)</f>
        <v>4050</v>
      </c>
      <c r="L1269" s="76">
        <f t="shared" si="376"/>
        <v>28000</v>
      </c>
      <c r="M1269" s="76">
        <f t="shared" si="376"/>
        <v>32050</v>
      </c>
      <c r="N1269" s="38"/>
    </row>
    <row r="1270" spans="1:17" s="39" customFormat="1" ht="12.75" x14ac:dyDescent="0.2">
      <c r="A1270" s="27"/>
      <c r="B1270" s="28"/>
      <c r="C1270" s="40"/>
      <c r="D1270" s="40"/>
      <c r="E1270" s="122"/>
      <c r="F1270" s="82">
        <v>12</v>
      </c>
      <c r="G1270" s="124"/>
      <c r="H1270" s="121"/>
      <c r="I1270" s="121"/>
      <c r="J1270" s="91">
        <v>12</v>
      </c>
      <c r="K1270" s="76">
        <f t="shared" si="376"/>
        <v>908331</v>
      </c>
      <c r="L1270" s="76">
        <f t="shared" si="376"/>
        <v>147589</v>
      </c>
      <c r="M1270" s="76">
        <f t="shared" si="376"/>
        <v>1055920</v>
      </c>
      <c r="N1270" s="38"/>
    </row>
    <row r="1271" spans="1:17" s="39" customFormat="1" ht="12.75" x14ac:dyDescent="0.2">
      <c r="A1271" s="27"/>
      <c r="B1271" s="28"/>
      <c r="C1271" s="40"/>
      <c r="D1271" s="40"/>
      <c r="E1271" s="122"/>
      <c r="F1271" s="82">
        <v>13</v>
      </c>
      <c r="G1271" s="124"/>
      <c r="H1271" s="121"/>
      <c r="I1271" s="121"/>
      <c r="J1271" s="232">
        <v>13</v>
      </c>
      <c r="K1271" s="76">
        <f t="shared" si="376"/>
        <v>0</v>
      </c>
      <c r="L1271" s="76">
        <f t="shared" si="376"/>
        <v>30000</v>
      </c>
      <c r="M1271" s="76">
        <f t="shared" si="376"/>
        <v>30000</v>
      </c>
      <c r="N1271" s="38"/>
    </row>
    <row r="1272" spans="1:17" s="39" customFormat="1" ht="12.75" x14ac:dyDescent="0.2">
      <c r="A1272" s="27"/>
      <c r="B1272" s="28"/>
      <c r="C1272" s="40"/>
      <c r="D1272" s="40"/>
      <c r="E1272" s="122"/>
      <c r="F1272" s="82">
        <v>52</v>
      </c>
      <c r="G1272" s="133"/>
      <c r="H1272" s="121"/>
      <c r="I1272" s="121"/>
      <c r="J1272" s="92">
        <v>5230</v>
      </c>
      <c r="K1272" s="108">
        <f t="shared" ref="K1272:M1275" si="377">SUMIF($N$4:$N$1261,$J1272,K$4:K$1261)</f>
        <v>0</v>
      </c>
      <c r="L1272" s="108">
        <f t="shared" si="377"/>
        <v>0</v>
      </c>
      <c r="M1272" s="108">
        <f t="shared" si="377"/>
        <v>0</v>
      </c>
      <c r="N1272" s="38"/>
    </row>
    <row r="1273" spans="1:17" s="39" customFormat="1" ht="12.75" x14ac:dyDescent="0.2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526</v>
      </c>
      <c r="K1273" s="108">
        <f t="shared" si="377"/>
        <v>30200</v>
      </c>
      <c r="L1273" s="108">
        <f t="shared" si="377"/>
        <v>31000</v>
      </c>
      <c r="M1273" s="108">
        <f t="shared" si="377"/>
        <v>61200</v>
      </c>
      <c r="N1273" s="38"/>
    </row>
    <row r="1274" spans="1:17" s="39" customFormat="1" ht="12.75" x14ac:dyDescent="0.2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527</v>
      </c>
      <c r="K1274" s="108">
        <f t="shared" si="377"/>
        <v>0</v>
      </c>
      <c r="L1274" s="108">
        <f t="shared" si="377"/>
        <v>0</v>
      </c>
      <c r="M1274" s="108">
        <f t="shared" si="377"/>
        <v>0</v>
      </c>
      <c r="N1274" s="38"/>
    </row>
    <row r="1275" spans="1:17" s="39" customFormat="1" ht="12.75" x14ac:dyDescent="0.2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5212</v>
      </c>
      <c r="K1275" s="108">
        <f t="shared" si="377"/>
        <v>13416</v>
      </c>
      <c r="L1275" s="108">
        <f t="shared" si="377"/>
        <v>3392</v>
      </c>
      <c r="M1275" s="108">
        <f t="shared" si="377"/>
        <v>16808</v>
      </c>
      <c r="N1275" s="38"/>
    </row>
    <row r="1276" spans="1:17" s="39" customFormat="1" ht="12.75" x14ac:dyDescent="0.2">
      <c r="A1276" s="27"/>
      <c r="B1276" s="28"/>
      <c r="C1276" s="40"/>
      <c r="D1276" s="40"/>
      <c r="E1276" s="122"/>
      <c r="F1276" s="82">
        <v>32</v>
      </c>
      <c r="G1276" s="124"/>
      <c r="H1276" s="121"/>
      <c r="I1276" s="121"/>
      <c r="J1276" s="93">
        <v>3210</v>
      </c>
      <c r="K1276" s="76">
        <f t="shared" ref="K1276:M1281" si="378">SUMIF($F$4:$F$1261,$F1276,K$4:K$1261)</f>
        <v>65000</v>
      </c>
      <c r="L1276" s="76">
        <f t="shared" si="378"/>
        <v>130130</v>
      </c>
      <c r="M1276" s="76">
        <f t="shared" si="378"/>
        <v>195130</v>
      </c>
      <c r="N1276" s="38"/>
    </row>
    <row r="1277" spans="1:17" s="39" customFormat="1" ht="12.75" x14ac:dyDescent="0.2">
      <c r="A1277" s="27"/>
      <c r="B1277" s="28"/>
      <c r="C1277" s="40"/>
      <c r="D1277" s="40"/>
      <c r="E1277" s="122"/>
      <c r="F1277" s="82">
        <v>49</v>
      </c>
      <c r="G1277" s="124"/>
      <c r="H1277" s="121"/>
      <c r="I1277" s="121"/>
      <c r="J1277" s="93">
        <v>4910</v>
      </c>
      <c r="K1277" s="76">
        <f t="shared" si="378"/>
        <v>220000</v>
      </c>
      <c r="L1277" s="76">
        <f t="shared" si="378"/>
        <v>130130</v>
      </c>
      <c r="M1277" s="76">
        <f t="shared" si="378"/>
        <v>350130</v>
      </c>
      <c r="N1277" s="38"/>
    </row>
    <row r="1278" spans="1:17" s="39" customFormat="1" ht="12.75" x14ac:dyDescent="0.2">
      <c r="A1278" s="27"/>
      <c r="B1278" s="28"/>
      <c r="C1278" s="40"/>
      <c r="D1278" s="40"/>
      <c r="E1278" s="122"/>
      <c r="F1278" s="82">
        <v>54</v>
      </c>
      <c r="G1278" s="124"/>
      <c r="H1278" s="121"/>
      <c r="I1278" s="121"/>
      <c r="J1278" s="93">
        <v>5410</v>
      </c>
      <c r="K1278" s="76">
        <f t="shared" si="378"/>
        <v>9021274</v>
      </c>
      <c r="L1278" s="76">
        <f t="shared" si="378"/>
        <v>2342340</v>
      </c>
      <c r="M1278" s="76">
        <f t="shared" si="378"/>
        <v>11363614</v>
      </c>
      <c r="N1278" s="38"/>
    </row>
    <row r="1279" spans="1:17" s="39" customFormat="1" ht="12.75" x14ac:dyDescent="0.2">
      <c r="A1279" s="27"/>
      <c r="B1279" s="28"/>
      <c r="C1279" s="40"/>
      <c r="D1279" s="40"/>
      <c r="E1279" s="122"/>
      <c r="F1279" s="82">
        <v>62</v>
      </c>
      <c r="G1279" s="124"/>
      <c r="H1279" s="121"/>
      <c r="I1279" s="121"/>
      <c r="J1279" s="93">
        <v>6210</v>
      </c>
      <c r="K1279" s="76">
        <f t="shared" si="378"/>
        <v>0</v>
      </c>
      <c r="L1279" s="76">
        <f t="shared" si="378"/>
        <v>7000</v>
      </c>
      <c r="M1279" s="76">
        <f t="shared" si="378"/>
        <v>7000</v>
      </c>
      <c r="N1279" s="38"/>
    </row>
    <row r="1280" spans="1:17" s="39" customFormat="1" ht="12.75" x14ac:dyDescent="0.2">
      <c r="A1280" s="27"/>
      <c r="B1280" s="28"/>
      <c r="C1280" s="40"/>
      <c r="D1280" s="40"/>
      <c r="E1280" s="122"/>
      <c r="F1280" s="82">
        <v>72</v>
      </c>
      <c r="G1280" s="124"/>
      <c r="H1280" s="121"/>
      <c r="I1280" s="121"/>
      <c r="J1280" s="93">
        <v>7210</v>
      </c>
      <c r="K1280" s="76">
        <f t="shared" si="378"/>
        <v>300</v>
      </c>
      <c r="L1280" s="76">
        <f t="shared" si="378"/>
        <v>0</v>
      </c>
      <c r="M1280" s="76">
        <f t="shared" si="378"/>
        <v>300</v>
      </c>
      <c r="N1280" s="38"/>
    </row>
    <row r="1281" spans="1:14" s="39" customFormat="1" ht="12.75" x14ac:dyDescent="0.2">
      <c r="A1281" s="27"/>
      <c r="B1281" s="28"/>
      <c r="C1281" s="40"/>
      <c r="D1281" s="40"/>
      <c r="E1281" s="122"/>
      <c r="F1281" s="82">
        <v>82</v>
      </c>
      <c r="G1281" s="124"/>
      <c r="H1281" s="121"/>
      <c r="I1281" s="121"/>
      <c r="J1281" s="93">
        <v>8210</v>
      </c>
      <c r="K1281" s="76">
        <f t="shared" si="378"/>
        <v>0</v>
      </c>
      <c r="L1281" s="76">
        <f t="shared" si="378"/>
        <v>0</v>
      </c>
      <c r="M1281" s="76">
        <f t="shared" si="378"/>
        <v>0</v>
      </c>
      <c r="N1281" s="38"/>
    </row>
    <row r="1282" spans="1:14" s="39" customFormat="1" ht="12.75" x14ac:dyDescent="0.2">
      <c r="A1282" s="27"/>
      <c r="B1282" s="28"/>
      <c r="C1282" s="40"/>
      <c r="D1282" s="40"/>
      <c r="E1282" s="122"/>
      <c r="F1282" s="123"/>
      <c r="G1282" s="124"/>
      <c r="H1282" s="121"/>
      <c r="I1282" s="121"/>
      <c r="J1282" s="134" t="s">
        <v>93</v>
      </c>
      <c r="K1282" s="109">
        <f>SUM(K1269:K1281)</f>
        <v>10262571</v>
      </c>
      <c r="L1282" s="109">
        <f>SUM(L1269:L1281)</f>
        <v>2849581</v>
      </c>
      <c r="M1282" s="109">
        <f>SUM(M1269:M1281)</f>
        <v>13112152</v>
      </c>
      <c r="N1282" s="38"/>
    </row>
    <row r="1283" spans="1:14" s="39" customFormat="1" ht="12.75" x14ac:dyDescent="0.2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98"/>
      <c r="K1283" s="103"/>
      <c r="L1283" s="103"/>
      <c r="M1283" s="103"/>
      <c r="N1283" s="38"/>
    </row>
    <row r="1284" spans="1:14" s="39" customFormat="1" ht="12.75" x14ac:dyDescent="0.2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22.5" x14ac:dyDescent="0.2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131" t="s">
        <v>282</v>
      </c>
      <c r="K1285" s="78" t="s">
        <v>107</v>
      </c>
      <c r="L1285" s="78" t="s">
        <v>107</v>
      </c>
      <c r="M1285" s="78" t="s">
        <v>107</v>
      </c>
      <c r="N1285" s="38"/>
    </row>
    <row r="1286" spans="1:14" s="39" customFormat="1" ht="12.75" x14ac:dyDescent="0.2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89">
        <v>11</v>
      </c>
      <c r="K1286" s="76">
        <f>'PRIHODI-za popuniti'!C445-'POSEBNI DIO-za popuniti'!K1269</f>
        <v>0</v>
      </c>
      <c r="L1286" s="76">
        <f>'PRIHODI-za popuniti'!D445-'POSEBNI DIO-za popuniti'!L1269</f>
        <v>0</v>
      </c>
      <c r="M1286" s="76">
        <f>'PRIHODI-za popuniti'!E445-'POSEBNI DIO-za popuniti'!M1269</f>
        <v>0</v>
      </c>
      <c r="N1286" s="38"/>
    </row>
    <row r="1287" spans="1:14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91">
        <v>12</v>
      </c>
      <c r="K1287" s="76">
        <f>'PRIHODI-za popuniti'!C446-'POSEBNI DIO-za popuniti'!K1270</f>
        <v>0</v>
      </c>
      <c r="L1287" s="76">
        <f>'PRIHODI-za popuniti'!D446-'POSEBNI DIO-za popuniti'!L1270</f>
        <v>0</v>
      </c>
      <c r="M1287" s="76">
        <f>'PRIHODI-za popuniti'!E446-'POSEBNI DIO-za popuniti'!M1270</f>
        <v>0</v>
      </c>
      <c r="N1287" s="38"/>
    </row>
    <row r="1288" spans="1:14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232">
        <v>13</v>
      </c>
      <c r="K1288" s="76">
        <f>'PRIHODI-za popuniti'!C447-'POSEBNI DIO-za popuniti'!K1271</f>
        <v>0</v>
      </c>
      <c r="L1288" s="76">
        <f>'PRIHODI-za popuniti'!D447-'POSEBNI DIO-za popuniti'!L1271</f>
        <v>0</v>
      </c>
      <c r="M1288" s="76">
        <f>'PRIHODI-za popuniti'!E447-'POSEBNI DIO-za popuniti'!M1271</f>
        <v>0</v>
      </c>
      <c r="N1288" s="38"/>
    </row>
    <row r="1289" spans="1:14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92">
        <v>5230</v>
      </c>
      <c r="K1289" s="76">
        <f>'PRIHODI-za popuniti'!C448-'POSEBNI DIO-za popuniti'!K1272</f>
        <v>0</v>
      </c>
      <c r="L1289" s="76">
        <f>'PRIHODI-za popuniti'!D448-'POSEBNI DIO-za popuniti'!L1272</f>
        <v>0</v>
      </c>
      <c r="M1289" s="76">
        <f>'PRIHODI-za popuniti'!E448-'POSEBNI DIO-za popuniti'!M1272</f>
        <v>0</v>
      </c>
      <c r="N1289" s="38"/>
    </row>
    <row r="1290" spans="1:14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526</v>
      </c>
      <c r="K1290" s="76">
        <f>'PRIHODI-za popuniti'!C449-'POSEBNI DIO-za popuniti'!K1273</f>
        <v>0</v>
      </c>
      <c r="L1290" s="76">
        <f>'PRIHODI-za popuniti'!D449-'POSEBNI DIO-za popuniti'!L1273</f>
        <v>0</v>
      </c>
      <c r="M1290" s="76">
        <f>'PRIHODI-za popuniti'!E449-'POSEBNI DIO-za popuniti'!M1273</f>
        <v>0</v>
      </c>
      <c r="N1290" s="38"/>
    </row>
    <row r="1291" spans="1:14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527</v>
      </c>
      <c r="K1291" s="76">
        <f>'PRIHODI-za popuniti'!C450-'POSEBNI DIO-za popuniti'!K1274</f>
        <v>0</v>
      </c>
      <c r="L1291" s="76">
        <f>'PRIHODI-za popuniti'!D450-'POSEBNI DIO-za popuniti'!L1274</f>
        <v>0</v>
      </c>
      <c r="M1291" s="76">
        <f>'PRIHODI-za popuniti'!E450-'POSEBNI DIO-za popuniti'!M1274</f>
        <v>0</v>
      </c>
      <c r="N1291" s="38"/>
    </row>
    <row r="1292" spans="1:14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5212</v>
      </c>
      <c r="K1292" s="76">
        <f>'PRIHODI-za popuniti'!C451-'POSEBNI DIO-za popuniti'!K1275</f>
        <v>0</v>
      </c>
      <c r="L1292" s="76">
        <f>'PRIHODI-za popuniti'!D451-'POSEBNI DIO-za popuniti'!L1275</f>
        <v>0</v>
      </c>
      <c r="M1292" s="76">
        <f>'PRIHODI-za popuniti'!E451-'POSEBNI DIO-za popuniti'!M1275</f>
        <v>0</v>
      </c>
      <c r="N1292" s="38"/>
    </row>
    <row r="1293" spans="1:14" s="39" customFormat="1" ht="12.75" x14ac:dyDescent="0.2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3">
        <v>3210</v>
      </c>
      <c r="K1293" s="76">
        <f>'PRIHODI-za popuniti'!C452-'POSEBNI DIO-za popuniti'!K1276</f>
        <v>0</v>
      </c>
      <c r="L1293" s="76">
        <f>'PRIHODI-za popuniti'!D452-'POSEBNI DIO-za popuniti'!L1276</f>
        <v>0</v>
      </c>
      <c r="M1293" s="76">
        <f>'PRIHODI-za popuniti'!E452-'POSEBNI DIO-za popuniti'!M1276</f>
        <v>0</v>
      </c>
      <c r="N1293" s="38"/>
    </row>
    <row r="1294" spans="1:14" s="39" customFormat="1" ht="12.7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4910</v>
      </c>
      <c r="K1294" s="76">
        <f>'PRIHODI-za popuniti'!C453-'POSEBNI DIO-za popuniti'!K1277</f>
        <v>0</v>
      </c>
      <c r="L1294" s="76">
        <f>'PRIHODI-za popuniti'!D453-'POSEBNI DIO-za popuniti'!L1277</f>
        <v>0</v>
      </c>
      <c r="M1294" s="76">
        <f>'PRIHODI-za popuniti'!E453-'POSEBNI DIO-za popuniti'!M1277</f>
        <v>0</v>
      </c>
      <c r="N1294" s="38"/>
    </row>
    <row r="1295" spans="1:14" s="39" customFormat="1" ht="12.75" x14ac:dyDescent="0.2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5410</v>
      </c>
      <c r="K1295" s="76">
        <f>'PRIHODI-za popuniti'!C454-'POSEBNI DIO-za popuniti'!K1278</f>
        <v>0</v>
      </c>
      <c r="L1295" s="76">
        <f>'PRIHODI-za popuniti'!D454-'POSEBNI DIO-za popuniti'!L1278</f>
        <v>0</v>
      </c>
      <c r="M1295" s="76">
        <f>'PRIHODI-za popuniti'!E454-'POSEBNI DIO-za popuniti'!M1278</f>
        <v>0</v>
      </c>
      <c r="N1295" s="38"/>
    </row>
    <row r="1296" spans="1:14" s="39" customFormat="1" ht="12.75" x14ac:dyDescent="0.2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6210</v>
      </c>
      <c r="K1296" s="76">
        <f>'PRIHODI-za popuniti'!C455-'POSEBNI DIO-za popuniti'!K1279</f>
        <v>0</v>
      </c>
      <c r="L1296" s="76">
        <f>'PRIHODI-za popuniti'!D455-'POSEBNI DIO-za popuniti'!L1279</f>
        <v>0</v>
      </c>
      <c r="M1296" s="76">
        <f>'PRIHODI-za popuniti'!E455-'POSEBNI DIO-za popuniti'!M1279</f>
        <v>0</v>
      </c>
      <c r="N1296" s="38"/>
    </row>
    <row r="1297" spans="1:17" s="39" customFormat="1" ht="12.75" x14ac:dyDescent="0.2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7210</v>
      </c>
      <c r="K1297" s="76">
        <f>'PRIHODI-za popuniti'!C456-'POSEBNI DIO-za popuniti'!K1280</f>
        <v>0</v>
      </c>
      <c r="L1297" s="76">
        <f>'PRIHODI-za popuniti'!D456-'POSEBNI DIO-za popuniti'!L1280</f>
        <v>0</v>
      </c>
      <c r="M1297" s="76">
        <f>'PRIHODI-za popuniti'!E456-'POSEBNI DIO-za popuniti'!M1280</f>
        <v>0</v>
      </c>
      <c r="N1297" s="38"/>
    </row>
    <row r="1298" spans="1:17" s="39" customFormat="1" ht="12.75" x14ac:dyDescent="0.2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8210</v>
      </c>
      <c r="K1298" s="76">
        <f>'PRIHODI-za popuniti'!C457-'POSEBNI DIO-za popuniti'!K1281</f>
        <v>0</v>
      </c>
      <c r="L1298" s="76">
        <f>'PRIHODI-za popuniti'!D457-'POSEBNI DIO-za popuniti'!L1281</f>
        <v>0</v>
      </c>
      <c r="M1298" s="76">
        <f>'PRIHODI-za popuniti'!E457-'POSEBNI DIO-za popuniti'!M1281</f>
        <v>0</v>
      </c>
      <c r="N1298" s="38"/>
    </row>
    <row r="1299" spans="1:17" s="39" customFormat="1" ht="12.75" x14ac:dyDescent="0.2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134" t="s">
        <v>93</v>
      </c>
      <c r="K1299" s="109">
        <f>SUM(K1286:K1298)</f>
        <v>0</v>
      </c>
      <c r="L1299" s="109">
        <f>SUM(L1286:L1298)</f>
        <v>0</v>
      </c>
      <c r="M1299" s="109">
        <f>SUM(M1286:M1298)</f>
        <v>0</v>
      </c>
      <c r="N1299" s="38"/>
    </row>
    <row r="1300" spans="1:17" s="39" customFormat="1" ht="12.75" x14ac:dyDescent="0.2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98"/>
      <c r="K1300" s="103"/>
      <c r="L1300" s="103"/>
      <c r="M1300" s="103"/>
      <c r="N1300" s="38"/>
    </row>
    <row r="1301" spans="1:17" s="39" customFormat="1" ht="12.75" x14ac:dyDescent="0.2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2.75" x14ac:dyDescent="0.2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2.75" x14ac:dyDescent="0.2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2.75" x14ac:dyDescent="0.2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2.75" x14ac:dyDescent="0.2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8" customFormat="1" ht="12.75" x14ac:dyDescent="0.2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O1306" s="39"/>
      <c r="P1306" s="39"/>
      <c r="Q1306" s="39"/>
    </row>
    <row r="1307" spans="1:17" s="38" customFormat="1" ht="12.75" x14ac:dyDescent="0.2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2.7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</row>
    <row r="1325" spans="1:17" s="38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37"/>
      <c r="D1524" s="37"/>
      <c r="E1524" s="135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</sheetData>
  <mergeCells count="128"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</mergeCells>
  <printOptions gridLines="1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E16" sqref="E16"/>
    </sheetView>
  </sheetViews>
  <sheetFormatPr defaultColWidth="9.140625"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41"/>
      <c r="B1" s="241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popuniti'!C437</f>
        <v>10174271</v>
      </c>
      <c r="D3" s="47">
        <f>'PRIHODI-za popuniti'!D437</f>
        <v>2849581</v>
      </c>
      <c r="E3" s="47">
        <f>'PRIHODI-za popuniti'!E437</f>
        <v>13023852</v>
      </c>
    </row>
    <row r="4" spans="1:8" ht="25.5" x14ac:dyDescent="0.2">
      <c r="A4" s="45">
        <v>7</v>
      </c>
      <c r="B4" s="46" t="s">
        <v>272</v>
      </c>
      <c r="C4" s="47">
        <f>'PRIHODI-za popuniti'!C438</f>
        <v>300</v>
      </c>
      <c r="D4" s="47">
        <f>'PRIHODI-za popuniti'!D438</f>
        <v>0</v>
      </c>
      <c r="E4" s="47">
        <f>'PRIHODI-za popuniti'!E438</f>
        <v>300</v>
      </c>
    </row>
    <row r="5" spans="1:8" s="51" customFormat="1" x14ac:dyDescent="0.2">
      <c r="A5" s="48"/>
      <c r="B5" s="49" t="s">
        <v>273</v>
      </c>
      <c r="C5" s="50">
        <f>SUM(C3:C4)</f>
        <v>10174571</v>
      </c>
      <c r="D5" s="50">
        <f t="shared" ref="D5:E5" si="0">SUM(D3:D4)</f>
        <v>2849581</v>
      </c>
      <c r="E5" s="50">
        <f t="shared" si="0"/>
        <v>13024152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popuniti'!K1262</f>
        <v>10150721</v>
      </c>
      <c r="D7" s="47">
        <f>'POSEBNI DIO-za popuniti'!L1262</f>
        <v>246981</v>
      </c>
      <c r="E7" s="47">
        <f>'POSEBNI DIO-za popuniti'!M1262</f>
        <v>10397702</v>
      </c>
    </row>
    <row r="8" spans="1:8" ht="25.5" x14ac:dyDescent="0.2">
      <c r="A8" s="45">
        <v>4</v>
      </c>
      <c r="B8" s="46" t="s">
        <v>275</v>
      </c>
      <c r="C8" s="47">
        <f>'POSEBNI DIO-za popuniti'!K1263</f>
        <v>111850</v>
      </c>
      <c r="D8" s="47">
        <f>'POSEBNI DIO-za popuniti'!L1263</f>
        <v>2602600</v>
      </c>
      <c r="E8" s="47">
        <f>'POSEBNI DIO-za popuniti'!M1263</f>
        <v>2714450</v>
      </c>
    </row>
    <row r="9" spans="1:8" s="51" customFormat="1" x14ac:dyDescent="0.2">
      <c r="A9" s="48"/>
      <c r="B9" s="49" t="s">
        <v>276</v>
      </c>
      <c r="C9" s="50">
        <f>SUM(C7:C8)</f>
        <v>10262571</v>
      </c>
      <c r="D9" s="50">
        <f t="shared" ref="D9:E9" si="1">SUM(D7:D8)</f>
        <v>2849581</v>
      </c>
      <c r="E9" s="50">
        <f t="shared" si="1"/>
        <v>13112152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popuniti'!K1264</f>
        <v>0</v>
      </c>
      <c r="D12" s="47">
        <f>'POSEBNI DIO-za popuniti'!L1264</f>
        <v>0</v>
      </c>
      <c r="E12" s="47">
        <f>'POSEBNI DIO-za popuniti'!M1264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popuniti'!C440</f>
        <v>88000</v>
      </c>
      <c r="D16" s="50">
        <f>'PRIHODI-za popuniti'!D440</f>
        <v>0</v>
      </c>
      <c r="E16" s="50">
        <f>'PRIHODI-za popuniti'!E440</f>
        <v>88000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Mira</cp:lastModifiedBy>
  <cp:lastPrinted>2022-04-14T13:44:56Z</cp:lastPrinted>
  <dcterms:created xsi:type="dcterms:W3CDTF">2020-10-13T07:17:24Z</dcterms:created>
  <dcterms:modified xsi:type="dcterms:W3CDTF">2022-04-22T08:10:30Z</dcterms:modified>
</cp:coreProperties>
</file>