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\Desktop\rebalans\"/>
    </mc:Choice>
  </mc:AlternateContent>
  <bookViews>
    <workbookView xWindow="0" yWindow="0" windowWidth="28800" windowHeight="1243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7" i="2" l="1"/>
  <c r="K577" i="2"/>
  <c r="L578" i="2"/>
  <c r="K578" i="2"/>
  <c r="L579" i="2"/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K8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E447" i="1" l="1"/>
  <c r="K1288" i="2"/>
  <c r="D463" i="1"/>
  <c r="C463" i="1"/>
  <c r="L1288" i="2"/>
  <c r="K1244" i="2"/>
  <c r="K1243" i="2" s="1"/>
  <c r="K1241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L1138" i="2" s="1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M577" i="2" l="1"/>
  <c r="K33" i="2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M87" i="2" l="1"/>
  <c r="M86" i="2" s="1"/>
  <c r="M83" i="2" s="1"/>
  <c r="M1288" i="2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19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K1262" i="2" l="1"/>
  <c r="M1052" i="2"/>
  <c r="K1052" i="2"/>
  <c r="L1052" i="2"/>
  <c r="L576" i="2"/>
  <c r="L202" i="2" s="1"/>
  <c r="M104" i="2"/>
  <c r="M926" i="2"/>
  <c r="M210" i="2"/>
  <c r="M203" i="2" s="1"/>
  <c r="M583" i="2"/>
  <c r="K202" i="2"/>
  <c r="M1262" i="2"/>
  <c r="L5" i="2" l="1"/>
  <c r="K5" i="2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1" i="1"/>
  <c r="E34" i="1"/>
  <c r="E27" i="1"/>
  <c r="E20" i="1"/>
  <c r="E12" i="1"/>
  <c r="E5" i="1"/>
  <c r="E4" i="1" s="1"/>
  <c r="E48" i="1" l="1"/>
  <c r="E63" i="1"/>
  <c r="E93" i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E439" i="1"/>
  <c r="E11" i="4" s="1"/>
  <c r="E13" i="4" s="1"/>
  <c r="C19" i="1"/>
  <c r="E302" i="1" l="1"/>
  <c r="E438" i="1" s="1"/>
  <c r="E4" i="4" s="1"/>
  <c r="C3" i="1"/>
  <c r="C437" i="1" s="1"/>
  <c r="E3" i="1"/>
  <c r="C302" i="1"/>
  <c r="C438" i="1" s="1"/>
  <c r="C4" i="4" s="1"/>
  <c r="K1299" i="2"/>
  <c r="L1299" i="2"/>
  <c r="C474" i="1"/>
  <c r="D474" i="1"/>
  <c r="D302" i="1"/>
  <c r="D438" i="1" s="1"/>
  <c r="D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<sst xmlns="http://schemas.openxmlformats.org/spreadsheetml/2006/main" count="1752" uniqueCount="308">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</sst>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zoomScaleNormal="100" workbookViewId="0">
      <pane xSplit="1" ySplit="2" topLeftCell="B261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5" sqref="D265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10174271</v>
      </c>
      <c r="D3" s="67">
        <f>SUM(D4,D19,D48,D63,D78,D93,D122,D172,D208,D216,D224,D232,D247,D262,D279,D294)</f>
        <v>2849581</v>
      </c>
      <c r="E3" s="67">
        <f>SUM(E4,E19,E48,E63,E78,E93,E122,E172,E208,E216,E224,E232,E247,E262,E279,E294)</f>
        <v>13023852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9019274</v>
      </c>
      <c r="D48" s="69">
        <f t="shared" si="12"/>
        <v>0</v>
      </c>
      <c r="E48" s="69">
        <f>SUM(E49,E56)</f>
        <v>9019274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/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9019274</v>
      </c>
      <c r="D56" s="68">
        <f t="shared" si="16"/>
        <v>0</v>
      </c>
      <c r="E56" s="68">
        <f>SUM(E57:E62)</f>
        <v>9019274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9019274</v>
      </c>
      <c r="D59" s="222">
        <v>0</v>
      </c>
      <c r="E59" s="110">
        <f t="shared" si="17"/>
        <v>9019274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2000</v>
      </c>
      <c r="D63" s="70">
        <f t="shared" si="18"/>
        <v>0</v>
      </c>
      <c r="E63" s="70">
        <f>SUM(E64,E71)</f>
        <v>2000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2000</v>
      </c>
      <c r="D64" s="68">
        <f t="shared" ref="D64" si="20">SUM(D65:D70)</f>
        <v>0</v>
      </c>
      <c r="E64" s="68">
        <f>SUM(E65:E70)</f>
        <v>2000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2000</v>
      </c>
      <c r="D67" s="222">
        <v>0</v>
      </c>
      <c r="E67" s="110">
        <f t="shared" si="21"/>
        <v>2000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0</v>
      </c>
      <c r="D71" s="68">
        <f t="shared" si="22"/>
        <v>0</v>
      </c>
      <c r="E71" s="68">
        <f>SUM(E72:E77)</f>
        <v>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0</v>
      </c>
      <c r="D74" s="222">
        <v>0</v>
      </c>
      <c r="E74" s="110">
        <f t="shared" si="23"/>
        <v>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2602600</v>
      </c>
      <c r="E78" s="70">
        <f>SUM(E79,E86)</f>
        <v>2602600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2602600</v>
      </c>
      <c r="E79" s="68">
        <f>SUM(E80:E85)</f>
        <v>2602600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130130</v>
      </c>
      <c r="E80" s="110">
        <f>C80+D80</f>
        <v>130130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130130</v>
      </c>
      <c r="E81" s="110">
        <f t="shared" ref="E81:E85" si="27">C81+D81</f>
        <v>130130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2342340</v>
      </c>
      <c r="E82" s="110">
        <f t="shared" si="27"/>
        <v>2342340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152000</v>
      </c>
      <c r="D224" s="70">
        <f t="shared" si="71"/>
        <v>0</v>
      </c>
      <c r="E224" s="70">
        <f>SUM(E225)</f>
        <v>152000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152000</v>
      </c>
      <c r="D225" s="68">
        <f t="shared" si="72"/>
        <v>0</v>
      </c>
      <c r="E225" s="68">
        <f t="shared" si="72"/>
        <v>152000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152000</v>
      </c>
      <c r="D227" s="222">
        <v>0</v>
      </c>
      <c r="E227" s="110">
        <f t="shared" ref="E227:E231" si="73">C227+D227</f>
        <v>152000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45000</v>
      </c>
      <c r="D232" s="70">
        <f t="shared" si="74"/>
        <v>0</v>
      </c>
      <c r="E232" s="70">
        <f>SUM(E233,E240)</f>
        <v>45000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2000</v>
      </c>
      <c r="D233" s="68">
        <f t="shared" ref="D233:E233" si="76">SUM(D234:D239)</f>
        <v>0</v>
      </c>
      <c r="E233" s="68">
        <f t="shared" si="76"/>
        <v>2000</v>
      </c>
      <c r="F233" s="72"/>
    </row>
    <row r="234" spans="1:6" s="6" customFormat="1" x14ac:dyDescent="0.25">
      <c r="A234" s="8"/>
      <c r="B234" s="10">
        <v>3210</v>
      </c>
      <c r="C234" s="222">
        <v>2000</v>
      </c>
      <c r="D234" s="222">
        <v>0</v>
      </c>
      <c r="E234" s="110">
        <f>C234+D234</f>
        <v>2000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43000</v>
      </c>
      <c r="D240" s="68">
        <f t="shared" si="78"/>
        <v>0</v>
      </c>
      <c r="E240" s="68">
        <f t="shared" si="78"/>
        <v>43000</v>
      </c>
      <c r="F240" s="72"/>
    </row>
    <row r="241" spans="1:6" s="6" customFormat="1" x14ac:dyDescent="0.25">
      <c r="A241" s="8"/>
      <c r="B241" s="10">
        <v>3210</v>
      </c>
      <c r="C241" s="222">
        <v>43000</v>
      </c>
      <c r="D241" s="222">
        <v>0</v>
      </c>
      <c r="E241" s="110">
        <f>C241+D241</f>
        <v>43000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7000</v>
      </c>
      <c r="E247" s="70">
        <f>SUM(E248,E255)</f>
        <v>7000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7000</v>
      </c>
      <c r="E248" s="68">
        <f t="shared" si="82"/>
        <v>7000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7000</v>
      </c>
      <c r="E252" s="110">
        <f t="shared" si="83"/>
        <v>7000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955997</v>
      </c>
      <c r="D262" s="70">
        <f>SUM(D263,D271)</f>
        <v>239981</v>
      </c>
      <c r="E262" s="70">
        <f>SUM(E263,E271)</f>
        <v>1195978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944947</v>
      </c>
      <c r="D263" s="68">
        <f>SUM(D264:D270)</f>
        <v>163981</v>
      </c>
      <c r="E263" s="68">
        <f>SUM(E264:E270)</f>
        <v>1108928</v>
      </c>
      <c r="F263" s="72"/>
    </row>
    <row r="264" spans="1:6" s="6" customFormat="1" x14ac:dyDescent="0.25">
      <c r="A264" s="8"/>
      <c r="B264" s="16">
        <v>11</v>
      </c>
      <c r="C264" s="222">
        <v>3000</v>
      </c>
      <c r="D264" s="222">
        <v>28000</v>
      </c>
      <c r="E264" s="110">
        <f>C264+D264</f>
        <v>31000</v>
      </c>
      <c r="F264" s="137"/>
    </row>
    <row r="265" spans="1:6" s="6" customFormat="1" x14ac:dyDescent="0.25">
      <c r="A265" s="8"/>
      <c r="B265" s="18">
        <v>12</v>
      </c>
      <c r="C265" s="222">
        <v>898331</v>
      </c>
      <c r="D265" s="222">
        <v>71589</v>
      </c>
      <c r="E265" s="110">
        <f t="shared" ref="E265:E270" si="86">C265+D265</f>
        <v>969920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30000</v>
      </c>
      <c r="E266" s="110">
        <f t="shared" ref="E266" si="87">C266+D266</f>
        <v>30000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30200</v>
      </c>
      <c r="D268" s="222">
        <v>31000</v>
      </c>
      <c r="E268" s="110">
        <f t="shared" si="86"/>
        <v>61200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13416</v>
      </c>
      <c r="D270" s="222">
        <v>3392</v>
      </c>
      <c r="E270" s="110">
        <f t="shared" si="86"/>
        <v>16808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11050</v>
      </c>
      <c r="D271" s="68">
        <f>SUM(D272:D278)</f>
        <v>76000</v>
      </c>
      <c r="E271" s="68">
        <f>SUM(E272:E278)</f>
        <v>87050</v>
      </c>
      <c r="F271" s="72"/>
    </row>
    <row r="272" spans="1:6" s="6" customFormat="1" x14ac:dyDescent="0.25">
      <c r="A272" s="8"/>
      <c r="B272" s="16">
        <v>11</v>
      </c>
      <c r="C272" s="222">
        <v>1050</v>
      </c>
      <c r="D272" s="222">
        <v>0</v>
      </c>
      <c r="E272" s="110">
        <f>C272+D272</f>
        <v>1050</v>
      </c>
      <c r="F272" s="137"/>
    </row>
    <row r="273" spans="1:6" s="6" customFormat="1" x14ac:dyDescent="0.25">
      <c r="A273" s="8"/>
      <c r="B273" s="18">
        <v>12</v>
      </c>
      <c r="C273" s="222">
        <v>10000</v>
      </c>
      <c r="D273" s="222">
        <v>76000</v>
      </c>
      <c r="E273" s="110">
        <f t="shared" ref="E273:E278" si="88">C273+D273</f>
        <v>86000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300</v>
      </c>
      <c r="D302" s="67">
        <f t="shared" si="98"/>
        <v>0</v>
      </c>
      <c r="E302" s="67">
        <f>SUM(E303,E311,E333,E369)</f>
        <v>300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/>
      <c r="D308" s="222"/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300</v>
      </c>
      <c r="D311" s="70">
        <f t="shared" si="102"/>
        <v>0</v>
      </c>
      <c r="E311" s="70">
        <f>SUM(E312,E319,E326)</f>
        <v>300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300</v>
      </c>
      <c r="D312" s="68">
        <f t="shared" si="103"/>
        <v>0</v>
      </c>
      <c r="E312" s="68">
        <f t="shared" si="103"/>
        <v>300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300</v>
      </c>
      <c r="D317" s="222">
        <v>0</v>
      </c>
      <c r="E317" s="110">
        <f t="shared" si="104"/>
        <v>300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88000</v>
      </c>
      <c r="D418" s="67">
        <f t="shared" ref="D418:E418" si="140">SUM(D419)</f>
        <v>0</v>
      </c>
      <c r="E418" s="67">
        <f t="shared" si="140"/>
        <v>88000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88000</v>
      </c>
      <c r="D419" s="70">
        <f t="shared" si="141"/>
        <v>0</v>
      </c>
      <c r="E419" s="70">
        <f>SUM(E420,E427)</f>
        <v>88000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88000</v>
      </c>
      <c r="D420" s="68">
        <f t="shared" ref="D420:E420" si="143">SUM(D421:D426)</f>
        <v>0</v>
      </c>
      <c r="E420" s="68">
        <f t="shared" si="143"/>
        <v>88000</v>
      </c>
      <c r="F420" s="72"/>
    </row>
    <row r="421" spans="1:6" s="6" customFormat="1" x14ac:dyDescent="0.25">
      <c r="A421" s="8"/>
      <c r="B421" s="10">
        <v>3210</v>
      </c>
      <c r="C421" s="222">
        <v>20000</v>
      </c>
      <c r="D421" s="222">
        <v>0</v>
      </c>
      <c r="E421" s="110">
        <f>C421+D421</f>
        <v>20000</v>
      </c>
      <c r="F421" s="137"/>
    </row>
    <row r="422" spans="1:6" s="6" customFormat="1" x14ac:dyDescent="0.25">
      <c r="A422" s="8"/>
      <c r="B422" s="10">
        <v>4910</v>
      </c>
      <c r="C422" s="222">
        <v>68000</v>
      </c>
      <c r="D422" s="222">
        <v>0</v>
      </c>
      <c r="E422" s="110">
        <f t="shared" ref="E422:E426" si="144">C422+D422</f>
        <v>68000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10262571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2849581</v>
      </c>
      <c r="E434" s="71">
        <f t="shared" si="147"/>
        <v>13112152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10174271</v>
      </c>
      <c r="D437" s="73">
        <f>D3</f>
        <v>2849581</v>
      </c>
      <c r="E437" s="73">
        <f>E3</f>
        <v>13023852</v>
      </c>
      <c r="F437" s="136"/>
    </row>
    <row r="438" spans="1:6" s="6" customFormat="1" x14ac:dyDescent="0.25">
      <c r="A438" s="82"/>
      <c r="B438" s="83" t="s">
        <v>90</v>
      </c>
      <c r="C438" s="73">
        <f>C302</f>
        <v>300</v>
      </c>
      <c r="D438" s="73">
        <f>D302</f>
        <v>0</v>
      </c>
      <c r="E438" s="73">
        <f>E302</f>
        <v>300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88000</v>
      </c>
      <c r="D440" s="73">
        <f>D418</f>
        <v>0</v>
      </c>
      <c r="E440" s="73">
        <f>E418</f>
        <v>88000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10262571</v>
      </c>
      <c r="D441" s="74">
        <f t="shared" si="148"/>
        <v>2849581</v>
      </c>
      <c r="E441" s="74">
        <f t="shared" si="148"/>
        <v>13112152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4050</v>
      </c>
      <c r="D445" s="76">
        <f t="shared" si="149"/>
        <v>28000</v>
      </c>
      <c r="E445" s="76">
        <f t="shared" si="149"/>
        <v>32050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908331</v>
      </c>
      <c r="D446" s="76">
        <f t="shared" si="149"/>
        <v>147589</v>
      </c>
      <c r="E446" s="76">
        <f t="shared" si="149"/>
        <v>1055920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30000</v>
      </c>
      <c r="E447" s="76">
        <f t="shared" si="149"/>
        <v>30000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30200</v>
      </c>
      <c r="D449" s="76">
        <f t="shared" si="149"/>
        <v>31000</v>
      </c>
      <c r="E449" s="76">
        <f t="shared" si="149"/>
        <v>61200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13416</v>
      </c>
      <c r="D451" s="76">
        <f t="shared" si="149"/>
        <v>3392</v>
      </c>
      <c r="E451" s="76">
        <f t="shared" si="149"/>
        <v>16808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65000</v>
      </c>
      <c r="D452" s="76">
        <f t="shared" si="149"/>
        <v>130130</v>
      </c>
      <c r="E452" s="76">
        <f t="shared" si="149"/>
        <v>195130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220000</v>
      </c>
      <c r="D453" s="76">
        <f t="shared" si="149"/>
        <v>130130</v>
      </c>
      <c r="E453" s="76">
        <f t="shared" si="149"/>
        <v>350130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9021274</v>
      </c>
      <c r="D454" s="76">
        <f t="shared" si="149"/>
        <v>2342340</v>
      </c>
      <c r="E454" s="76">
        <f t="shared" si="149"/>
        <v>11363614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0</v>
      </c>
      <c r="D455" s="76">
        <f t="shared" si="149"/>
        <v>7000</v>
      </c>
      <c r="E455" s="76">
        <f t="shared" si="149"/>
        <v>7000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300</v>
      </c>
      <c r="D456" s="76">
        <f t="shared" si="149"/>
        <v>0</v>
      </c>
      <c r="E456" s="76">
        <f t="shared" si="149"/>
        <v>300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10262571</v>
      </c>
      <c r="D458" s="77">
        <f>SUM(D445:D457)</f>
        <v>2849581</v>
      </c>
      <c r="E458" s="77">
        <f>SUM(E445:E457)</f>
        <v>13112152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tabSelected="1" zoomScaleNormal="100" workbookViewId="0">
      <pane xSplit="10" ySplit="2" topLeftCell="K1214" activePane="bottomRight" state="frozen"/>
      <selection activeCell="J13" sqref="J13"/>
      <selection pane="topRight" activeCell="J13" sqref="J13"/>
      <selection pane="bottomLeft" activeCell="J13" sqref="J13"/>
      <selection pane="bottomRight" activeCell="R1271" sqref="R1271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37" t="s">
        <v>267</v>
      </c>
      <c r="F1" s="237"/>
      <c r="G1" s="237"/>
      <c r="H1" s="237"/>
      <c r="I1" s="237"/>
      <c r="J1" s="237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10262571</v>
      </c>
      <c r="L5" s="155">
        <f>SUM(L19,L104,L202,L1052)</f>
        <v>2849581</v>
      </c>
      <c r="M5" s="155">
        <f>SUM(M19,M104,M202,M1052)</f>
        <v>13112152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4050</v>
      </c>
      <c r="L6" s="155">
        <f t="shared" si="4"/>
        <v>28000</v>
      </c>
      <c r="M6" s="155">
        <f t="shared" si="4"/>
        <v>32050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908331</v>
      </c>
      <c r="L7" s="155">
        <f t="shared" si="4"/>
        <v>147589</v>
      </c>
      <c r="M7" s="155">
        <f t="shared" si="4"/>
        <v>1055920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30000</v>
      </c>
      <c r="M8" s="155">
        <f t="shared" si="4"/>
        <v>30000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65000</v>
      </c>
      <c r="L9" s="155">
        <f t="shared" si="4"/>
        <v>130130</v>
      </c>
      <c r="M9" s="155">
        <f t="shared" si="4"/>
        <v>195130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220000</v>
      </c>
      <c r="L10" s="155">
        <f t="shared" si="4"/>
        <v>130130</v>
      </c>
      <c r="M10" s="155">
        <f t="shared" si="4"/>
        <v>350130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43616</v>
      </c>
      <c r="L12" s="155">
        <f t="shared" si="4"/>
        <v>34392</v>
      </c>
      <c r="M12" s="155">
        <f t="shared" si="4"/>
        <v>78008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9021274</v>
      </c>
      <c r="L13" s="155">
        <f t="shared" si="4"/>
        <v>2342340</v>
      </c>
      <c r="M13" s="155">
        <f t="shared" si="4"/>
        <v>11363614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7000</v>
      </c>
      <c r="M15" s="155">
        <f t="shared" si="4"/>
        <v>7000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300</v>
      </c>
      <c r="L16" s="155">
        <f t="shared" si="4"/>
        <v>0</v>
      </c>
      <c r="M16" s="155">
        <f t="shared" si="4"/>
        <v>300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hidden="1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0</v>
      </c>
      <c r="L19" s="161">
        <f>SUM(L20,L33,L41,L83)</f>
        <v>0</v>
      </c>
      <c r="M19" s="161">
        <f>SUM(M20,M33,M41,M83)</f>
        <v>0</v>
      </c>
    </row>
    <row r="20" spans="1:14" ht="38.25" hidden="1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0</v>
      </c>
      <c r="L20" s="166">
        <f>SUM(L22)</f>
        <v>0</v>
      </c>
      <c r="M20" s="166">
        <f>SUM(M22)</f>
        <v>0</v>
      </c>
    </row>
    <row r="21" spans="1:14" ht="25.5" hidden="1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0</v>
      </c>
      <c r="L21" s="171">
        <f>SUMIF($F22:$F32,$G21,L22:L32)</f>
        <v>0</v>
      </c>
      <c r="M21" s="171">
        <f>SUMIF($F22:$F32,$G21,M22:M32)</f>
        <v>0</v>
      </c>
      <c r="N21" s="172"/>
    </row>
    <row r="22" spans="1:14" ht="25.5" hidden="1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0</v>
      </c>
      <c r="L22" s="176">
        <f t="shared" si="10"/>
        <v>0</v>
      </c>
      <c r="M22" s="176">
        <f t="shared" si="10"/>
        <v>0</v>
      </c>
      <c r="N22" s="177"/>
    </row>
    <row r="23" spans="1:14" ht="25.5" hidden="1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0</v>
      </c>
      <c r="L23" s="176">
        <f t="shared" si="11"/>
        <v>0</v>
      </c>
      <c r="M23" s="176">
        <f t="shared" si="11"/>
        <v>0</v>
      </c>
      <c r="N23" s="178"/>
    </row>
    <row r="24" spans="1:14" hidden="1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hidden="1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hidden="1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0</v>
      </c>
      <c r="L26" s="176">
        <f>SUM(L27:L31)</f>
        <v>0</v>
      </c>
      <c r="M26" s="176">
        <f>SUM(M27:M31)</f>
        <v>0</v>
      </c>
      <c r="N26" s="172"/>
    </row>
    <row r="27" spans="1:14" hidden="1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hidden="1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hidden="1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hidden="1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hidden="1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hidden="1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hidden="1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0</v>
      </c>
      <c r="L33" s="182">
        <f>SUM(L35)</f>
        <v>0</v>
      </c>
      <c r="M33" s="182">
        <f>SUM(M35)</f>
        <v>0</v>
      </c>
      <c r="N33" s="172"/>
    </row>
    <row r="34" spans="1:14" ht="25.5" hidden="1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0</v>
      </c>
      <c r="L34" s="171">
        <f t="shared" si="12"/>
        <v>0</v>
      </c>
      <c r="M34" s="171">
        <f>SUMIF($F35:$F40,$G34,M35:M40)</f>
        <v>0</v>
      </c>
      <c r="N34" s="172"/>
    </row>
    <row r="35" spans="1:14" hidden="1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0</v>
      </c>
      <c r="L35" s="176">
        <f t="shared" si="13"/>
        <v>0</v>
      </c>
      <c r="M35" s="176">
        <f t="shared" si="13"/>
        <v>0</v>
      </c>
    </row>
    <row r="36" spans="1:14" hidden="1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0</v>
      </c>
      <c r="L36" s="176">
        <f>SUM(L37)</f>
        <v>0</v>
      </c>
      <c r="M36" s="176">
        <f>SUM(M37)</f>
        <v>0</v>
      </c>
    </row>
    <row r="37" spans="1:14" hidden="1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0</v>
      </c>
      <c r="L37" s="176">
        <f t="shared" ref="L37:M37" si="15">SUM(L38:L39)</f>
        <v>0</v>
      </c>
      <c r="M37" s="176">
        <f t="shared" si="15"/>
        <v>0</v>
      </c>
      <c r="N37" s="172"/>
    </row>
    <row r="38" spans="1:14" ht="25.5" hidden="1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0</v>
      </c>
      <c r="L38" s="196">
        <v>0</v>
      </c>
      <c r="M38" s="180">
        <f>K38+L38</f>
        <v>0</v>
      </c>
      <c r="N38" s="38">
        <v>121</v>
      </c>
    </row>
    <row r="39" spans="1:14" hidden="1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hidden="1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hidden="1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0</v>
      </c>
      <c r="L41" s="166">
        <f>SUM(L43)</f>
        <v>0</v>
      </c>
      <c r="M41" s="166">
        <f>SUM(M43)</f>
        <v>0</v>
      </c>
      <c r="N41" s="183"/>
    </row>
    <row r="42" spans="1:14" ht="25.5" hidden="1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0</v>
      </c>
      <c r="L42" s="171">
        <f t="shared" si="16"/>
        <v>0</v>
      </c>
      <c r="M42" s="171">
        <f>SUMIF($F43:$F82,$G42,M43:M82)</f>
        <v>0</v>
      </c>
      <c r="N42" s="172"/>
    </row>
    <row r="43" spans="1:14" hidden="1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0</v>
      </c>
      <c r="L43" s="176">
        <f t="shared" si="17"/>
        <v>0</v>
      </c>
      <c r="M43" s="176">
        <f t="shared" si="17"/>
        <v>0</v>
      </c>
      <c r="N43" s="172"/>
    </row>
    <row r="44" spans="1:14" hidden="1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0</v>
      </c>
      <c r="L44" s="176">
        <f>SUM(L45,L49,L55,L67,L65)</f>
        <v>0</v>
      </c>
      <c r="M44" s="176">
        <f>SUM(M45,M49,M55,M67,M65)</f>
        <v>0</v>
      </c>
    </row>
    <row r="45" spans="1:14" hidden="1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0</v>
      </c>
      <c r="L45" s="176">
        <f>SUM(L46:L48)</f>
        <v>0</v>
      </c>
      <c r="M45" s="176">
        <f>SUM(M46:M48)</f>
        <v>0</v>
      </c>
      <c r="N45" s="172"/>
    </row>
    <row r="46" spans="1:14" hidden="1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0</v>
      </c>
      <c r="L46" s="196">
        <v>0</v>
      </c>
      <c r="M46" s="180">
        <f>K46+L46</f>
        <v>0</v>
      </c>
      <c r="N46" s="38">
        <v>121</v>
      </c>
    </row>
    <row r="47" spans="1:14" hidden="1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0</v>
      </c>
      <c r="L47" s="196">
        <v>0</v>
      </c>
      <c r="M47" s="180">
        <f>K47+L47</f>
        <v>0</v>
      </c>
      <c r="N47" s="38">
        <v>121</v>
      </c>
    </row>
    <row r="48" spans="1:14" ht="25.5" hidden="1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hidden="1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0</v>
      </c>
      <c r="L49" s="176">
        <f>SUM(L50:L54)</f>
        <v>0</v>
      </c>
      <c r="M49" s="176">
        <f>SUM(M50:M54)</f>
        <v>0</v>
      </c>
    </row>
    <row r="50" spans="1:14" ht="25.5" hidden="1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0</v>
      </c>
      <c r="L50" s="196">
        <v>0</v>
      </c>
      <c r="M50" s="180">
        <f>K50+L50</f>
        <v>0</v>
      </c>
      <c r="N50" s="38">
        <v>121</v>
      </c>
    </row>
    <row r="51" spans="1:14" hidden="1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5.5" hidden="1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0</v>
      </c>
      <c r="L52" s="196">
        <v>0</v>
      </c>
      <c r="M52" s="180">
        <f>K52+L52</f>
        <v>0</v>
      </c>
      <c r="N52" s="38">
        <v>121</v>
      </c>
    </row>
    <row r="53" spans="1:14" hidden="1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0</v>
      </c>
      <c r="L53" s="196">
        <v>0</v>
      </c>
      <c r="M53" s="180">
        <f>K53+L53</f>
        <v>0</v>
      </c>
      <c r="N53" s="38">
        <v>121</v>
      </c>
    </row>
    <row r="54" spans="1:14" ht="25.5" hidden="1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0</v>
      </c>
      <c r="L54" s="196">
        <v>0</v>
      </c>
      <c r="M54" s="180">
        <f>K54+L54</f>
        <v>0</v>
      </c>
      <c r="N54" s="38">
        <v>121</v>
      </c>
    </row>
    <row r="55" spans="1:14" hidden="1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0</v>
      </c>
      <c r="L55" s="176">
        <f>SUM(L56:L64)</f>
        <v>0</v>
      </c>
      <c r="M55" s="176">
        <f>SUM(M56:M64)</f>
        <v>0</v>
      </c>
      <c r="N55" s="172"/>
    </row>
    <row r="56" spans="1:14" hidden="1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0</v>
      </c>
      <c r="L56" s="196">
        <v>0</v>
      </c>
      <c r="M56" s="180">
        <f t="shared" ref="M56:M64" si="18">K56+L56</f>
        <v>0</v>
      </c>
      <c r="N56" s="38">
        <v>121</v>
      </c>
    </row>
    <row r="57" spans="1:14" ht="25.5" hidden="1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hidden="1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hidden="1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0</v>
      </c>
      <c r="L59" s="196">
        <v>0</v>
      </c>
      <c r="M59" s="180">
        <f t="shared" si="18"/>
        <v>0</v>
      </c>
      <c r="N59" s="38">
        <v>121</v>
      </c>
    </row>
    <row r="60" spans="1:14" hidden="1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hidden="1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0</v>
      </c>
      <c r="L61" s="196">
        <v>0</v>
      </c>
      <c r="M61" s="180">
        <f t="shared" si="18"/>
        <v>0</v>
      </c>
      <c r="N61" s="38">
        <v>121</v>
      </c>
    </row>
    <row r="62" spans="1:14" hidden="1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hidden="1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0</v>
      </c>
      <c r="L63" s="196">
        <v>0</v>
      </c>
      <c r="M63" s="180">
        <f t="shared" si="18"/>
        <v>0</v>
      </c>
      <c r="N63" s="38">
        <v>121</v>
      </c>
    </row>
    <row r="64" spans="1:14" hidden="1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hidden="1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hidden="1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hidden="1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0</v>
      </c>
      <c r="L67" s="176">
        <f>SUM(L68:L72)</f>
        <v>0</v>
      </c>
      <c r="M67" s="176">
        <f>SUM(M68:M72)</f>
        <v>0</v>
      </c>
    </row>
    <row r="68" spans="1:14" hidden="1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hidden="1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hidden="1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hidden="1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0</v>
      </c>
      <c r="L71" s="196">
        <v>0</v>
      </c>
      <c r="M71" s="180">
        <f>K71+L71</f>
        <v>0</v>
      </c>
      <c r="N71" s="38">
        <v>121</v>
      </c>
    </row>
    <row r="72" spans="1:14" ht="25.5" hidden="1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hidden="1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hidden="1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hidden="1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hidden="1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hidden="1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hidden="1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hidden="1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0</v>
      </c>
      <c r="L79" s="176">
        <f>SUM(L80)</f>
        <v>0</v>
      </c>
      <c r="M79" s="176">
        <f>SUM(M80)</f>
        <v>0</v>
      </c>
      <c r="N79" s="172"/>
    </row>
    <row r="80" spans="1:14" ht="25.5" hidden="1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0</v>
      </c>
      <c r="L80" s="176">
        <f t="shared" si="23"/>
        <v>0</v>
      </c>
      <c r="M80" s="176">
        <f t="shared" si="23"/>
        <v>0</v>
      </c>
      <c r="N80" s="172"/>
    </row>
    <row r="81" spans="1:14" ht="25.5" hidden="1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0</v>
      </c>
      <c r="L81" s="196">
        <v>0</v>
      </c>
      <c r="M81" s="180">
        <f>K81+L81</f>
        <v>0</v>
      </c>
      <c r="N81" s="38">
        <v>121</v>
      </c>
    </row>
    <row r="82" spans="1:14" hidden="1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hidden="1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0</v>
      </c>
      <c r="L83" s="166">
        <f>SUM(L86)</f>
        <v>0</v>
      </c>
      <c r="M83" s="166">
        <f>SUM(M86)</f>
        <v>0</v>
      </c>
      <c r="N83" s="183"/>
    </row>
    <row r="84" spans="1:14" ht="25.5" hidden="1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0</v>
      </c>
      <c r="L84" s="171">
        <f t="shared" si="24"/>
        <v>0</v>
      </c>
      <c r="M84" s="171">
        <f>SUMIF($F86:$F103,$G84,M86:M103)</f>
        <v>0</v>
      </c>
      <c r="N84" s="172"/>
    </row>
    <row r="85" spans="1:14" ht="38.25" hidden="1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hidden="1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0</v>
      </c>
      <c r="L86" s="176">
        <f t="shared" si="30"/>
        <v>0</v>
      </c>
      <c r="M86" s="176">
        <f t="shared" si="30"/>
        <v>0</v>
      </c>
      <c r="N86" s="172"/>
    </row>
    <row r="87" spans="1:14" hidden="1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0</v>
      </c>
      <c r="L87" s="176">
        <f>SUM(L88,L93,L101)</f>
        <v>0</v>
      </c>
      <c r="M87" s="176">
        <f>SUM(M88,M93,M101)</f>
        <v>0</v>
      </c>
    </row>
    <row r="88" spans="1:14" hidden="1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0</v>
      </c>
      <c r="L88" s="176">
        <f>SUM(L89:L92)</f>
        <v>0</v>
      </c>
      <c r="M88" s="176">
        <f>SUM(M89:M92)</f>
        <v>0</v>
      </c>
    </row>
    <row r="89" spans="1:14" ht="25.5" hidden="1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0</v>
      </c>
      <c r="L89" s="196">
        <v>0</v>
      </c>
      <c r="M89" s="180">
        <f>K89+L89</f>
        <v>0</v>
      </c>
      <c r="N89" s="38">
        <v>121</v>
      </c>
    </row>
    <row r="90" spans="1:14" hidden="1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0</v>
      </c>
      <c r="L90" s="196">
        <v>0</v>
      </c>
      <c r="M90" s="180">
        <f>K90+L90</f>
        <v>0</v>
      </c>
      <c r="N90" s="38">
        <v>121</v>
      </c>
    </row>
    <row r="91" spans="1:14" hidden="1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hidden="1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hidden="1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0</v>
      </c>
      <c r="L93" s="176">
        <f>SUM(L94:L100)</f>
        <v>0</v>
      </c>
      <c r="M93" s="176">
        <f>SUM(M94:M100)</f>
        <v>0</v>
      </c>
      <c r="N93" s="172"/>
    </row>
    <row r="94" spans="1:14" hidden="1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hidden="1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0</v>
      </c>
      <c r="L95" s="196">
        <v>0</v>
      </c>
      <c r="M95" s="180">
        <f t="shared" si="36"/>
        <v>0</v>
      </c>
      <c r="N95" s="38">
        <v>121</v>
      </c>
    </row>
    <row r="96" spans="1:14" hidden="1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0</v>
      </c>
      <c r="L96" s="196">
        <v>0</v>
      </c>
      <c r="M96" s="180">
        <f t="shared" si="36"/>
        <v>0</v>
      </c>
      <c r="N96" s="38">
        <v>121</v>
      </c>
    </row>
    <row r="97" spans="1:14" hidden="1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hidden="1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0</v>
      </c>
      <c r="L98" s="196">
        <v>0</v>
      </c>
      <c r="M98" s="180">
        <f t="shared" si="36"/>
        <v>0</v>
      </c>
      <c r="N98" s="38">
        <v>121</v>
      </c>
    </row>
    <row r="99" spans="1:14" hidden="1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hidden="1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hidden="1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hidden="1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908331</v>
      </c>
      <c r="L104" s="188">
        <f>SUM(L105,L118,L126,L168,L189)</f>
        <v>177589</v>
      </c>
      <c r="M104" s="188">
        <f>SUM(M105,M118,M126,M168,M189)</f>
        <v>1085920</v>
      </c>
      <c r="N104" s="172"/>
    </row>
    <row r="105" spans="1:14" ht="38.25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10000</v>
      </c>
      <c r="L105" s="166">
        <f t="shared" ref="L105:M105" si="37">SUM(L107)</f>
        <v>0</v>
      </c>
      <c r="M105" s="166">
        <f t="shared" si="37"/>
        <v>10000</v>
      </c>
      <c r="N105" s="189"/>
    </row>
    <row r="106" spans="1:14" ht="25.5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10000</v>
      </c>
      <c r="L106" s="171">
        <f t="shared" si="38"/>
        <v>0</v>
      </c>
      <c r="M106" s="171">
        <f t="shared" si="38"/>
        <v>10000</v>
      </c>
      <c r="N106" s="172"/>
    </row>
    <row r="107" spans="1:14" ht="25.5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10000</v>
      </c>
      <c r="L107" s="176">
        <f t="shared" si="39"/>
        <v>0</v>
      </c>
      <c r="M107" s="176">
        <f t="shared" si="39"/>
        <v>10000</v>
      </c>
      <c r="N107" s="177"/>
    </row>
    <row r="108" spans="1:14" ht="25.5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10000</v>
      </c>
      <c r="L108" s="176">
        <f t="shared" ref="L108:M108" si="40">SUM(L109,L111)</f>
        <v>0</v>
      </c>
      <c r="M108" s="176">
        <f t="shared" si="40"/>
        <v>10000</v>
      </c>
      <c r="N108" s="178"/>
    </row>
    <row r="109" spans="1:14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10000</v>
      </c>
      <c r="L111" s="176">
        <f>SUM(L112:L116)</f>
        <v>0</v>
      </c>
      <c r="M111" s="176">
        <f>SUM(M112:M116)</f>
        <v>10000</v>
      </c>
      <c r="N111" s="172"/>
    </row>
    <row r="112" spans="1:14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10000</v>
      </c>
      <c r="L112" s="196">
        <v>0</v>
      </c>
      <c r="M112" s="180">
        <f>K112+L112</f>
        <v>10000</v>
      </c>
      <c r="N112" s="38">
        <v>122</v>
      </c>
    </row>
    <row r="113" spans="1:14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76000</v>
      </c>
      <c r="M118" s="182">
        <f>SUM(M120)</f>
        <v>76000</v>
      </c>
      <c r="N118" s="172"/>
    </row>
    <row r="119" spans="1:14" ht="25.5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76000</v>
      </c>
      <c r="M119" s="171">
        <f>SUMIF($F120:$F125,$G119,M120:M125)</f>
        <v>76000</v>
      </c>
      <c r="N119" s="172"/>
    </row>
    <row r="120" spans="1:14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76000</v>
      </c>
      <c r="M120" s="176">
        <f t="shared" si="42"/>
        <v>76000</v>
      </c>
    </row>
    <row r="121" spans="1:14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76000</v>
      </c>
      <c r="M121" s="176">
        <f t="shared" si="42"/>
        <v>76000</v>
      </c>
    </row>
    <row r="122" spans="1:14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76000</v>
      </c>
      <c r="M122" s="176">
        <f t="shared" si="46"/>
        <v>76000</v>
      </c>
      <c r="N122" s="172"/>
    </row>
    <row r="123" spans="1:14" ht="25.5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76000</v>
      </c>
      <c r="M123" s="180">
        <f>K123+L123</f>
        <v>76000</v>
      </c>
      <c r="N123" s="38">
        <v>122</v>
      </c>
    </row>
    <row r="124" spans="1:14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190500</v>
      </c>
      <c r="L126" s="182">
        <f>SUM(L128)</f>
        <v>-13380</v>
      </c>
      <c r="M126" s="182">
        <f>SUM(M128)</f>
        <v>177120</v>
      </c>
    </row>
    <row r="127" spans="1:14" ht="25.5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190500</v>
      </c>
      <c r="L127" s="171">
        <f t="shared" si="47"/>
        <v>-13380</v>
      </c>
      <c r="M127" s="171">
        <f>SUMIF($F128:$F167,$G127,M128:M167)</f>
        <v>177120</v>
      </c>
      <c r="N127" s="172"/>
    </row>
    <row r="128" spans="1:14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190500</v>
      </c>
      <c r="L128" s="176">
        <f t="shared" si="48"/>
        <v>-13380</v>
      </c>
      <c r="M128" s="176">
        <f t="shared" si="48"/>
        <v>177120</v>
      </c>
    </row>
    <row r="129" spans="1:14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190300</v>
      </c>
      <c r="L129" s="176">
        <f>SUM(L130,L134,L140,L150,L152)</f>
        <v>-16800</v>
      </c>
      <c r="M129" s="176">
        <f>SUM(M130,M134,M140,M150,M152)</f>
        <v>173500</v>
      </c>
      <c r="N129" s="172"/>
    </row>
    <row r="130" spans="1:14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20300</v>
      </c>
      <c r="L130" s="176">
        <f>SUM(L131:L133)</f>
        <v>1000</v>
      </c>
      <c r="M130" s="176">
        <f>SUM(M131:M133)</f>
        <v>21300</v>
      </c>
      <c r="N130" s="191"/>
    </row>
    <row r="131" spans="1:14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13300</v>
      </c>
      <c r="L131" s="196">
        <v>1000</v>
      </c>
      <c r="M131" s="180">
        <f>K131+L131</f>
        <v>14300</v>
      </c>
      <c r="N131" s="172">
        <v>122</v>
      </c>
    </row>
    <row r="132" spans="1:14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7000</v>
      </c>
      <c r="L132" s="196">
        <v>0</v>
      </c>
      <c r="M132" s="180">
        <f>K132+L132</f>
        <v>7000</v>
      </c>
      <c r="N132" s="172">
        <v>122</v>
      </c>
    </row>
    <row r="133" spans="1:14" ht="25.5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77300</v>
      </c>
      <c r="L134" s="176">
        <f>SUM(L135:L139)</f>
        <v>-14000</v>
      </c>
      <c r="M134" s="176">
        <f>SUM(M135:M139)</f>
        <v>63300</v>
      </c>
      <c r="N134" s="172"/>
    </row>
    <row r="135" spans="1:14" ht="25.5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70000</v>
      </c>
      <c r="L135" s="196">
        <v>-14000</v>
      </c>
      <c r="M135" s="180">
        <f>K135+L135</f>
        <v>56000</v>
      </c>
      <c r="N135" s="172">
        <v>122</v>
      </c>
    </row>
    <row r="136" spans="1:14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4500</v>
      </c>
      <c r="L137" s="196">
        <v>0</v>
      </c>
      <c r="M137" s="180">
        <f>K137+L137</f>
        <v>4500</v>
      </c>
      <c r="N137" s="172">
        <v>122</v>
      </c>
    </row>
    <row r="138" spans="1:14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2800</v>
      </c>
      <c r="L139" s="196">
        <v>0</v>
      </c>
      <c r="M139" s="180">
        <f>K139+L139</f>
        <v>2800</v>
      </c>
      <c r="N139" s="172">
        <v>122</v>
      </c>
    </row>
    <row r="140" spans="1:14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92300</v>
      </c>
      <c r="L140" s="176">
        <f>SUM(L141:L149)</f>
        <v>-8100</v>
      </c>
      <c r="M140" s="176">
        <f>SUM(M141:M149)</f>
        <v>84200</v>
      </c>
      <c r="N140" s="172"/>
    </row>
    <row r="141" spans="1:14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22000</v>
      </c>
      <c r="L141" s="196">
        <v>0</v>
      </c>
      <c r="M141" s="180">
        <f t="shared" ref="M141:M149" si="50">K141+L141</f>
        <v>22000</v>
      </c>
      <c r="N141" s="172">
        <v>122</v>
      </c>
    </row>
    <row r="142" spans="1:14" ht="25.5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2800</v>
      </c>
      <c r="L143" s="196">
        <v>700</v>
      </c>
      <c r="M143" s="180">
        <f t="shared" si="50"/>
        <v>3500</v>
      </c>
      <c r="N143" s="172">
        <v>122</v>
      </c>
    </row>
    <row r="144" spans="1:14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44000</v>
      </c>
      <c r="L144" s="196">
        <v>-3412.5</v>
      </c>
      <c r="M144" s="180">
        <f t="shared" si="50"/>
        <v>40587.5</v>
      </c>
      <c r="N144" s="172">
        <v>122</v>
      </c>
    </row>
    <row r="145" spans="1:14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1612.5</v>
      </c>
      <c r="M145" s="180">
        <f t="shared" si="50"/>
        <v>1612.5</v>
      </c>
      <c r="N145" s="172">
        <v>122</v>
      </c>
    </row>
    <row r="146" spans="1:14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17000</v>
      </c>
      <c r="L147" s="196">
        <v>-7000</v>
      </c>
      <c r="M147" s="180">
        <f t="shared" si="50"/>
        <v>10000</v>
      </c>
      <c r="N147" s="172">
        <v>122</v>
      </c>
    </row>
    <row r="148" spans="1:14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500</v>
      </c>
      <c r="L148" s="196">
        <v>0</v>
      </c>
      <c r="M148" s="180">
        <f t="shared" si="50"/>
        <v>500</v>
      </c>
      <c r="N148" s="172">
        <v>122</v>
      </c>
    </row>
    <row r="149" spans="1:14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6000</v>
      </c>
      <c r="L149" s="196">
        <v>0</v>
      </c>
      <c r="M149" s="180">
        <f t="shared" si="50"/>
        <v>6000</v>
      </c>
      <c r="N149" s="172">
        <v>122</v>
      </c>
    </row>
    <row r="150" spans="1:14" ht="25.5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400</v>
      </c>
      <c r="L152" s="176">
        <f>SUM(L153:L157)</f>
        <v>4300</v>
      </c>
      <c r="M152" s="176">
        <f>SUM(M153:M157)</f>
        <v>4700</v>
      </c>
    </row>
    <row r="153" spans="1:14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4300</v>
      </c>
      <c r="M156" s="180">
        <f>K156+L156</f>
        <v>4300</v>
      </c>
      <c r="N156" s="172">
        <v>122</v>
      </c>
    </row>
    <row r="157" spans="1:14" ht="25.5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400</v>
      </c>
      <c r="L157" s="196">
        <v>0</v>
      </c>
      <c r="M157" s="180">
        <f>K157+L157</f>
        <v>400</v>
      </c>
      <c r="N157" s="172">
        <v>122</v>
      </c>
    </row>
    <row r="158" spans="1:14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3420</v>
      </c>
      <c r="M158" s="176">
        <f>SUM(M159)</f>
        <v>3420</v>
      </c>
      <c r="N158" s="172"/>
    </row>
    <row r="159" spans="1:14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3420</v>
      </c>
      <c r="M159" s="176">
        <f>SUM(M160:M163)</f>
        <v>3420</v>
      </c>
      <c r="N159" s="172"/>
    </row>
    <row r="160" spans="1:14" ht="25.5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3420</v>
      </c>
      <c r="M162" s="180">
        <f>K162+L162</f>
        <v>3420</v>
      </c>
      <c r="N162" s="172">
        <v>122</v>
      </c>
    </row>
    <row r="163" spans="1:14" ht="25.5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200</v>
      </c>
      <c r="L164" s="176">
        <f>SUM(L165)</f>
        <v>0</v>
      </c>
      <c r="M164" s="176">
        <f>SUM(M165)</f>
        <v>200</v>
      </c>
      <c r="N164" s="172"/>
    </row>
    <row r="165" spans="1:14" ht="25.5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200</v>
      </c>
      <c r="L165" s="176">
        <f t="shared" si="54"/>
        <v>0</v>
      </c>
      <c r="M165" s="176">
        <f t="shared" si="54"/>
        <v>200</v>
      </c>
      <c r="N165" s="172"/>
    </row>
    <row r="166" spans="1:14" ht="25.5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200</v>
      </c>
      <c r="L166" s="196">
        <v>0</v>
      </c>
      <c r="M166" s="180">
        <f>K166+L166</f>
        <v>200</v>
      </c>
      <c r="N166" s="38">
        <v>122</v>
      </c>
    </row>
    <row r="167" spans="1:14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707831</v>
      </c>
      <c r="L168" s="166">
        <f>SUM(L171)</f>
        <v>114969</v>
      </c>
      <c r="M168" s="166">
        <f>SUM(M171)</f>
        <v>822800</v>
      </c>
    </row>
    <row r="169" spans="1:14" ht="25.5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707831</v>
      </c>
      <c r="L169" s="171">
        <f>SUMIF($F171:$F188,$G169,L171:L188)</f>
        <v>84969</v>
      </c>
      <c r="M169" s="171">
        <f>SUMIF($F171:$F188,$G169,M171:M188)</f>
        <v>792800</v>
      </c>
      <c r="N169" s="172"/>
    </row>
    <row r="170" spans="1:14" ht="38.25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30000</v>
      </c>
      <c r="M170" s="171">
        <f t="shared" si="59"/>
        <v>30000</v>
      </c>
      <c r="N170" s="172"/>
    </row>
    <row r="171" spans="1:14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707831</v>
      </c>
      <c r="L171" s="176">
        <f t="shared" si="60"/>
        <v>114969</v>
      </c>
      <c r="M171" s="176">
        <f t="shared" si="60"/>
        <v>822800</v>
      </c>
    </row>
    <row r="172" spans="1:14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707831</v>
      </c>
      <c r="L172" s="176">
        <f>SUM(L173,L175,L180,L186)</f>
        <v>114969</v>
      </c>
      <c r="M172" s="176">
        <f>SUM(M173,M175,M180,M186)</f>
        <v>822800</v>
      </c>
      <c r="N172" s="172"/>
    </row>
    <row r="173" spans="1:14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200000</v>
      </c>
      <c r="L173" s="176">
        <f>SUM(L174)</f>
        <v>20000</v>
      </c>
      <c r="M173" s="176">
        <f>SUM(M174)</f>
        <v>220000</v>
      </c>
      <c r="N173" s="172"/>
    </row>
    <row r="174" spans="1:14" ht="25.5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200000</v>
      </c>
      <c r="L174" s="196">
        <v>20000</v>
      </c>
      <c r="M174" s="180">
        <f>K174+L174</f>
        <v>220000</v>
      </c>
      <c r="N174" s="172">
        <v>122</v>
      </c>
    </row>
    <row r="175" spans="1:14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438311</v>
      </c>
      <c r="L175" s="176">
        <f>SUM(L176:L179)</f>
        <v>104569</v>
      </c>
      <c r="M175" s="176">
        <f>SUM(M176:M179)</f>
        <v>542880</v>
      </c>
      <c r="N175" s="172"/>
    </row>
    <row r="176" spans="1:14" ht="25.5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58311</v>
      </c>
      <c r="L177" s="196">
        <v>-10311</v>
      </c>
      <c r="M177" s="180">
        <f>K177+L177</f>
        <v>48000</v>
      </c>
      <c r="N177" s="172">
        <v>122</v>
      </c>
    </row>
    <row r="178" spans="1:14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380000</v>
      </c>
      <c r="L178" s="196">
        <v>84880</v>
      </c>
      <c r="M178" s="180">
        <f>K178+L178</f>
        <v>464880</v>
      </c>
      <c r="N178" s="172">
        <v>122</v>
      </c>
    </row>
    <row r="179" spans="1:14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30000</v>
      </c>
      <c r="M179" s="180">
        <f>K179+L179</f>
        <v>30000</v>
      </c>
      <c r="N179" s="230">
        <v>132</v>
      </c>
    </row>
    <row r="180" spans="1:14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69520</v>
      </c>
      <c r="L180" s="176">
        <f>SUM(L181:L185)</f>
        <v>-9600</v>
      </c>
      <c r="M180" s="176">
        <f>SUM(M181:M185)</f>
        <v>59920</v>
      </c>
      <c r="N180" s="172"/>
    </row>
    <row r="181" spans="1:14" ht="25.5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33600</v>
      </c>
      <c r="L181" s="196">
        <v>-9600</v>
      </c>
      <c r="M181" s="180">
        <f>K181+L181</f>
        <v>24000</v>
      </c>
      <c r="N181" s="172">
        <v>122</v>
      </c>
    </row>
    <row r="182" spans="1:14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25920</v>
      </c>
      <c r="L182" s="196">
        <v>0</v>
      </c>
      <c r="M182" s="180">
        <f>K182+L182</f>
        <v>25920</v>
      </c>
      <c r="N182" s="172">
        <v>122</v>
      </c>
    </row>
    <row r="183" spans="1:14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10000</v>
      </c>
      <c r="L184" s="196">
        <v>0</v>
      </c>
      <c r="M184" s="180">
        <f>K184+L184</f>
        <v>10000</v>
      </c>
      <c r="N184" s="172">
        <v>122</v>
      </c>
    </row>
    <row r="185" spans="1:14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/>
      <c r="L195" s="196">
        <v>0</v>
      </c>
      <c r="M195" s="180">
        <f>K195+L195</f>
        <v>0</v>
      </c>
      <c r="N195" s="172">
        <v>122</v>
      </c>
    </row>
    <row r="196" spans="1:14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/>
      <c r="L196" s="196">
        <v>0</v>
      </c>
      <c r="M196" s="180">
        <f>K196+L196</f>
        <v>0</v>
      </c>
      <c r="N196" s="172">
        <v>122</v>
      </c>
    </row>
    <row r="197" spans="1:14" ht="25.5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/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9306574</v>
      </c>
      <c r="L202" s="161">
        <f>SUM(L203,L576)</f>
        <v>2609600</v>
      </c>
      <c r="M202" s="161">
        <f t="shared" ref="M202" si="67">SUM(M203,M576)</f>
        <v>11916174</v>
      </c>
      <c r="N202" s="172"/>
    </row>
    <row r="203" spans="1:14" ht="25.5" hidden="1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0</v>
      </c>
      <c r="L203" s="182">
        <f t="shared" si="68"/>
        <v>0</v>
      </c>
      <c r="M203" s="182">
        <f t="shared" si="68"/>
        <v>0</v>
      </c>
      <c r="N203" s="172"/>
    </row>
    <row r="204" spans="1:14" ht="25.5" hidden="1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0</v>
      </c>
      <c r="L204" s="171">
        <f>SUMIF($F210:$F575,$G204,L210:L575)</f>
        <v>0</v>
      </c>
      <c r="M204" s="171">
        <f>SUMIF($F210:$F575,$G204,M210:M575)</f>
        <v>0</v>
      </c>
      <c r="N204" s="172"/>
    </row>
    <row r="205" spans="1:14" ht="25.5" hidden="1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hidden="1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0</v>
      </c>
      <c r="L206" s="171">
        <f>SUMIF($F210:$F575,$G206,L210:L575)</f>
        <v>0</v>
      </c>
      <c r="M206" s="171">
        <f t="shared" ref="M206" si="70">SUMIF($F210:$F575,$G206,M210:M575)</f>
        <v>0</v>
      </c>
      <c r="N206" s="172"/>
    </row>
    <row r="207" spans="1:14" hidden="1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0</v>
      </c>
      <c r="M207" s="171">
        <f t="shared" ref="M207" si="71">SUMIF($F210:$F575,$G207,M210:M575)</f>
        <v>0</v>
      </c>
      <c r="N207" s="172"/>
    </row>
    <row r="208" spans="1:14" ht="51" hidden="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hidden="1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hidden="1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0</v>
      </c>
      <c r="L210" s="176">
        <f t="shared" si="74"/>
        <v>0</v>
      </c>
      <c r="M210" s="176">
        <f t="shared" si="74"/>
        <v>0</v>
      </c>
    </row>
    <row r="211" spans="1:14" hidden="1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0</v>
      </c>
      <c r="L211" s="176">
        <f>SUM(L212,L231,L238)</f>
        <v>0</v>
      </c>
      <c r="M211" s="176">
        <f t="shared" ref="M211" si="75">SUM(M212,M231,M238)</f>
        <v>0</v>
      </c>
      <c r="N211" s="172"/>
    </row>
    <row r="212" spans="1:14" hidden="1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0</v>
      </c>
      <c r="L212" s="176">
        <f>SUM(L213:L230)</f>
        <v>0</v>
      </c>
      <c r="M212" s="176">
        <f t="shared" ref="M212" si="76">SUM(M213:M230)</f>
        <v>0</v>
      </c>
      <c r="N212" s="172"/>
    </row>
    <row r="213" spans="1:14" hidden="1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hidden="1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hidden="1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0</v>
      </c>
      <c r="L215" s="196">
        <v>0</v>
      </c>
      <c r="M215" s="196">
        <f t="shared" si="77"/>
        <v>0</v>
      </c>
      <c r="N215" s="172">
        <v>5410</v>
      </c>
    </row>
    <row r="216" spans="1:14" hidden="1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hidden="1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hidden="1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hidden="1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hidden="1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hidden="1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hidden="1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hidden="1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hidden="1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hidden="1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hidden="1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hidden="1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hidden="1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hidden="1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hidden="1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hidden="1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0</v>
      </c>
      <c r="L231" s="176">
        <f>SUM(L232:L237)</f>
        <v>0</v>
      </c>
      <c r="M231" s="176">
        <f t="shared" ref="M231" si="80">SUM(M232:M237)</f>
        <v>0</v>
      </c>
      <c r="N231" s="172"/>
    </row>
    <row r="232" spans="1:14" hidden="1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hidden="1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hidden="1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0</v>
      </c>
      <c r="L234" s="196">
        <v>0</v>
      </c>
      <c r="M234" s="196">
        <f t="shared" si="81"/>
        <v>0</v>
      </c>
      <c r="N234" s="172">
        <v>5410</v>
      </c>
    </row>
    <row r="235" spans="1:14" hidden="1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hidden="1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hidden="1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hidden="1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0</v>
      </c>
      <c r="L238" s="176">
        <f>SUM(L239:L250)</f>
        <v>0</v>
      </c>
      <c r="M238" s="176">
        <f>SUM(M239:M250)</f>
        <v>0</v>
      </c>
      <c r="N238" s="172"/>
    </row>
    <row r="239" spans="1:14" hidden="1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hidden="1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hidden="1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0</v>
      </c>
      <c r="L241" s="196">
        <v>0</v>
      </c>
      <c r="M241" s="196">
        <f t="shared" si="83"/>
        <v>0</v>
      </c>
      <c r="N241" s="172">
        <v>5410</v>
      </c>
    </row>
    <row r="242" spans="1:14" hidden="1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hidden="1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hidden="1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hidden="1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hidden="1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hidden="1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0</v>
      </c>
      <c r="M247" s="196">
        <f t="shared" si="83"/>
        <v>0</v>
      </c>
      <c r="N247" s="172">
        <v>5410</v>
      </c>
    </row>
    <row r="248" spans="1:14" hidden="1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hidden="1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hidden="1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hidden="1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0</v>
      </c>
      <c r="L251" s="176">
        <f>SUM(L252,L277,L314,L376,L369)</f>
        <v>0</v>
      </c>
      <c r="M251" s="176">
        <f t="shared" ref="M251" si="84">SUM(M252,M277,M314,M376,M369)</f>
        <v>0</v>
      </c>
      <c r="N251" s="172"/>
    </row>
    <row r="252" spans="1:14" hidden="1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0</v>
      </c>
      <c r="L252" s="176">
        <f>SUM(L253:L276)</f>
        <v>0</v>
      </c>
      <c r="M252" s="176">
        <f t="shared" ref="M252" si="85">SUM(M253:M276)</f>
        <v>0</v>
      </c>
      <c r="N252" s="172"/>
    </row>
    <row r="253" spans="1:14" hidden="1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0</v>
      </c>
      <c r="L253" s="196">
        <v>0</v>
      </c>
      <c r="M253" s="196">
        <f t="shared" ref="M253:M276" si="86">K253+L253</f>
        <v>0</v>
      </c>
      <c r="N253" s="172">
        <v>3210</v>
      </c>
    </row>
    <row r="254" spans="1:14" hidden="1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hidden="1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hidden="1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hidden="1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hidden="1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hidden="1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hidden="1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hidden="1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0</v>
      </c>
      <c r="L261" s="196">
        <v>0</v>
      </c>
      <c r="M261" s="196">
        <f t="shared" si="86"/>
        <v>0</v>
      </c>
      <c r="N261" s="172">
        <v>5410</v>
      </c>
    </row>
    <row r="262" spans="1:14" hidden="1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hidden="1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hidden="1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hidden="1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0</v>
      </c>
      <c r="M265" s="196">
        <f t="shared" si="86"/>
        <v>0</v>
      </c>
      <c r="N265" s="172">
        <v>3210</v>
      </c>
    </row>
    <row r="266" spans="1:14" hidden="1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hidden="1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hidden="1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hidden="1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hidden="1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hidden="1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hidden="1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hidden="1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hidden="1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hidden="1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hidden="1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hidden="1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0</v>
      </c>
      <c r="L277" s="176">
        <f>SUM(L278:L313)</f>
        <v>0</v>
      </c>
      <c r="M277" s="176">
        <f t="shared" ref="M277" si="87">SUM(M278:M313)</f>
        <v>0</v>
      </c>
      <c r="N277" s="172"/>
    </row>
    <row r="278" spans="1:14" hidden="1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0</v>
      </c>
      <c r="L278" s="196">
        <v>0</v>
      </c>
      <c r="M278" s="196">
        <f t="shared" ref="M278:M313" si="88">K278+L278</f>
        <v>0</v>
      </c>
      <c r="N278" s="172">
        <v>3210</v>
      </c>
    </row>
    <row r="279" spans="1:14" hidden="1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hidden="1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hidden="1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hidden="1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hidden="1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hidden="1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hidden="1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hidden="1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0</v>
      </c>
      <c r="L286" s="196">
        <v>0</v>
      </c>
      <c r="M286" s="196">
        <f t="shared" si="88"/>
        <v>0</v>
      </c>
      <c r="N286" s="172">
        <v>5410</v>
      </c>
    </row>
    <row r="287" spans="1:14" hidden="1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hidden="1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hidden="1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hidden="1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hidden="1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hidden="1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hidden="1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hidden="1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hidden="1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hidden="1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hidden="1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hidden="1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hidden="1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hidden="1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hidden="1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hidden="1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hidden="1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hidden="1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hidden="1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hidden="1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hidden="1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hidden="1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hidden="1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hidden="1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hidden="1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hidden="1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hidden="1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hidden="1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0</v>
      </c>
      <c r="L314" s="176">
        <f>SUM(L315:L368)</f>
        <v>0</v>
      </c>
      <c r="M314" s="176">
        <f t="shared" ref="M314" si="90">SUM(M315:M368)</f>
        <v>0</v>
      </c>
      <c r="N314" s="172"/>
    </row>
    <row r="315" spans="1:14" hidden="1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hidden="1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hidden="1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hidden="1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hidden="1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hidden="1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hidden="1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0</v>
      </c>
      <c r="M321" s="196">
        <f t="shared" si="91"/>
        <v>0</v>
      </c>
      <c r="N321" s="172">
        <v>3210</v>
      </c>
    </row>
    <row r="322" spans="1:14" hidden="1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hidden="1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hidden="1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hidden="1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hidden="1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hidden="1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hidden="1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hidden="1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hidden="1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hidden="1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hidden="1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hidden="1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hidden="1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hidden="1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hidden="1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hidden="1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hidden="1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hidden="1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hidden="1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hidden="1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hidden="1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hidden="1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hidden="1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hidden="1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hidden="1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hidden="1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hidden="1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hidden="1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hidden="1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hidden="1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hidden="1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hidden="1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hidden="1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hidden="1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hidden="1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hidden="1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hidden="1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hidden="1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hidden="1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hidden="1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hidden="1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hidden="1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hidden="1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hidden="1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hidden="1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hidden="1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hidden="1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hidden="1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hidden="1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hidden="1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hidden="1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hidden="1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hidden="1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hidden="1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hidden="1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0</v>
      </c>
      <c r="L376" s="176">
        <f t="shared" ref="L376:M376" si="101">SUM(L377:L418)</f>
        <v>0</v>
      </c>
      <c r="M376" s="176">
        <f t="shared" si="101"/>
        <v>0</v>
      </c>
      <c r="N376" s="172"/>
    </row>
    <row r="377" spans="1:14" hidden="1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hidden="1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hidden="1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hidden="1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hidden="1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hidden="1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hidden="1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hidden="1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hidden="1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hidden="1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hidden="1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hidden="1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hidden="1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hidden="1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hidden="1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hidden="1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hidden="1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hidden="1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hidden="1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hidden="1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hidden="1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hidden="1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hidden="1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hidden="1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hidden="1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hidden="1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hidden="1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0</v>
      </c>
      <c r="L403" s="196">
        <v>0</v>
      </c>
      <c r="M403" s="196">
        <f t="shared" si="102"/>
        <v>0</v>
      </c>
      <c r="N403" s="172">
        <v>5410</v>
      </c>
    </row>
    <row r="404" spans="1:14" hidden="1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hidden="1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hidden="1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hidden="1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hidden="1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hidden="1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0</v>
      </c>
      <c r="M409" s="196">
        <f t="shared" si="102"/>
        <v>0</v>
      </c>
      <c r="N409" s="172">
        <v>5410</v>
      </c>
    </row>
    <row r="410" spans="1:14" hidden="1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hidden="1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hidden="1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hidden="1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0</v>
      </c>
      <c r="L413" s="196">
        <v>0</v>
      </c>
      <c r="M413" s="196">
        <f t="shared" si="102"/>
        <v>0</v>
      </c>
      <c r="N413" s="172">
        <v>3210</v>
      </c>
    </row>
    <row r="414" spans="1:14" hidden="1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hidden="1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hidden="1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hidden="1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hidden="1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hidden="1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0</v>
      </c>
      <c r="L419" s="176">
        <f>SUM(L420)</f>
        <v>0</v>
      </c>
      <c r="M419" s="176">
        <f t="shared" ref="M419" si="106">SUM(M420)</f>
        <v>0</v>
      </c>
      <c r="N419" s="172"/>
    </row>
    <row r="420" spans="1:14" hidden="1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0</v>
      </c>
      <c r="L420" s="176">
        <f t="shared" ref="L420:M420" si="108">SUM(L421:L444)</f>
        <v>0</v>
      </c>
      <c r="M420" s="176">
        <f t="shared" si="108"/>
        <v>0</v>
      </c>
      <c r="N420" s="172"/>
    </row>
    <row r="421" spans="1:14" hidden="1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hidden="1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hidden="1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hidden="1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hidden="1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hidden="1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hidden="1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hidden="1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hidden="1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hidden="1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hidden="1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hidden="1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hidden="1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hidden="1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hidden="1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0</v>
      </c>
      <c r="M435" s="196">
        <f t="shared" si="109"/>
        <v>0</v>
      </c>
      <c r="N435" s="172">
        <v>5410</v>
      </c>
    </row>
    <row r="436" spans="1:14" hidden="1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hidden="1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hidden="1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hidden="1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hidden="1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hidden="1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hidden="1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hidden="1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hidden="1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hidden="1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hidden="1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hidden="1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hidden="1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hidden="1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hidden="1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hidden="1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hidden="1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hidden="1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hidden="1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hidden="1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hidden="1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hidden="1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hidden="1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hidden="1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hidden="1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0</v>
      </c>
      <c r="M460" s="176">
        <f t="shared" ref="M460" si="119">SUM(M461)</f>
        <v>0</v>
      </c>
      <c r="N460" s="172"/>
    </row>
    <row r="461" spans="1:14" ht="25.5" hidden="1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0</v>
      </c>
      <c r="L461" s="176">
        <f t="shared" ref="L461:M461" si="121">SUM(L462:L473)</f>
        <v>0</v>
      </c>
      <c r="M461" s="176">
        <f t="shared" si="121"/>
        <v>0</v>
      </c>
      <c r="N461" s="172"/>
    </row>
    <row r="462" spans="1:14" hidden="1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hidden="1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hidden="1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0</v>
      </c>
      <c r="M464" s="196">
        <f t="shared" si="122"/>
        <v>0</v>
      </c>
      <c r="N464" s="172">
        <v>5410</v>
      </c>
    </row>
    <row r="465" spans="1:14" hidden="1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hidden="1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hidden="1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hidden="1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hidden="1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hidden="1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hidden="1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hidden="1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hidden="1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hidden="1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hidden="1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hidden="1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hidden="1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hidden="1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hidden="1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hidden="1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hidden="1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hidden="1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0</v>
      </c>
      <c r="L482" s="176">
        <f>SUM(L483,L491)</f>
        <v>0</v>
      </c>
      <c r="M482" s="176">
        <f t="shared" ref="M482" si="127">SUM(M483,M491)</f>
        <v>0</v>
      </c>
      <c r="N482" s="172"/>
    </row>
    <row r="483" spans="1:14" ht="25.5" hidden="1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hidden="1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hidden="1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hidden="1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hidden="1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hidden="1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hidden="1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hidden="1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hidden="1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0</v>
      </c>
      <c r="L491" s="176">
        <f t="shared" si="132"/>
        <v>0</v>
      </c>
      <c r="M491" s="176">
        <f t="shared" si="132"/>
        <v>0</v>
      </c>
      <c r="N491" s="172"/>
    </row>
    <row r="492" spans="1:14" hidden="1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hidden="1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hidden="1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hidden="1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hidden="1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hidden="1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hidden="1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hidden="1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hidden="1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hidden="1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hidden="1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hidden="1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hidden="1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hidden="1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0</v>
      </c>
      <c r="L505" s="176">
        <f t="shared" ref="L505:M505" si="137">SUM(L506:L547)</f>
        <v>0</v>
      </c>
      <c r="M505" s="176">
        <f t="shared" si="137"/>
        <v>0</v>
      </c>
      <c r="N505" s="172"/>
    </row>
    <row r="506" spans="1:14" hidden="1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0</v>
      </c>
      <c r="L506" s="196">
        <v>0</v>
      </c>
      <c r="M506" s="196">
        <f t="shared" ref="M506:M547" si="138">K506+L506</f>
        <v>0</v>
      </c>
      <c r="N506" s="172">
        <v>3210</v>
      </c>
    </row>
    <row r="507" spans="1:14" hidden="1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hidden="1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hidden="1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hidden="1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hidden="1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hidden="1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hidden="1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hidden="1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hidden="1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hidden="1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hidden="1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hidden="1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hidden="1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hidden="1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hidden="1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hidden="1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hidden="1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hidden="1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hidden="1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hidden="1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hidden="1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hidden="1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hidden="1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hidden="1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hidden="1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hidden="1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hidden="1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hidden="1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hidden="1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hidden="1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38"/>
        <v>0</v>
      </c>
      <c r="N536" s="172">
        <v>3210</v>
      </c>
    </row>
    <row r="537" spans="1:14" hidden="1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hidden="1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0</v>
      </c>
      <c r="L538" s="196">
        <v>0</v>
      </c>
      <c r="M538" s="196">
        <f t="shared" si="138"/>
        <v>0</v>
      </c>
      <c r="N538" s="172">
        <v>5410</v>
      </c>
    </row>
    <row r="539" spans="1:14" hidden="1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hidden="1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hidden="1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hidden="1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0</v>
      </c>
      <c r="L542" s="196">
        <v>0</v>
      </c>
      <c r="M542" s="196">
        <f t="shared" si="138"/>
        <v>0</v>
      </c>
      <c r="N542" s="172">
        <v>3210</v>
      </c>
    </row>
    <row r="543" spans="1:14" hidden="1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hidden="1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hidden="1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hidden="1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hidden="1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hidden="1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hidden="1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hidden="1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hidden="1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hidden="1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hidden="1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hidden="1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hidden="1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0</v>
      </c>
      <c r="L555" s="176">
        <f t="shared" ref="L555:M555" si="147">SUM(L556:L567)</f>
        <v>0</v>
      </c>
      <c r="M555" s="176">
        <f t="shared" si="147"/>
        <v>0</v>
      </c>
      <c r="N555" s="172"/>
    </row>
    <row r="556" spans="1:14" hidden="1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0</v>
      </c>
      <c r="L556" s="196">
        <v>0</v>
      </c>
      <c r="M556" s="196">
        <f t="shared" ref="M556:M567" si="148">K556+L556</f>
        <v>0</v>
      </c>
      <c r="N556" s="172">
        <v>3210</v>
      </c>
    </row>
    <row r="557" spans="1:14" hidden="1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hidden="1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0</v>
      </c>
      <c r="L558" s="196">
        <v>0</v>
      </c>
      <c r="M558" s="196">
        <f t="shared" si="148"/>
        <v>0</v>
      </c>
      <c r="N558" s="172">
        <v>5410</v>
      </c>
    </row>
    <row r="559" spans="1:14" hidden="1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hidden="1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hidden="1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hidden="1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hidden="1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hidden="1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hidden="1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hidden="1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hidden="1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hidden="1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hidden="1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hidden="1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hidden="1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hidden="1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hidden="1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hidden="1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hidden="1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9306574</v>
      </c>
      <c r="L576" s="182">
        <f>SUM(L583,L926,L1035)</f>
        <v>2609600</v>
      </c>
      <c r="M576" s="182">
        <f>SUM(M583,M926,M1035)</f>
        <v>11916174</v>
      </c>
    </row>
    <row r="577" spans="1:14" ht="25.5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SUMIF($F583:$F1050,$G577,K$583:K1050)</f>
        <v>65000</v>
      </c>
      <c r="L577" s="171">
        <f>SUMIF($F583:$F1050,$G577,L$583:L1050)</f>
        <v>130130</v>
      </c>
      <c r="M577" s="171">
        <f>SUMIF($F583:$F1050,$G577,M$583:M1050)</f>
        <v>195130</v>
      </c>
    </row>
    <row r="578" spans="1:14" ht="25.5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220000</v>
      </c>
      <c r="L578" s="171">
        <f>SUMIF($F583:$F1050,$G578,L583:L1050)</f>
        <v>130130</v>
      </c>
      <c r="M578" s="171">
        <f>SUMIF($F583:$F1050,$G578,M583:M1050)</f>
        <v>350130</v>
      </c>
    </row>
    <row r="579" spans="1:14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9021274</v>
      </c>
      <c r="L579" s="171">
        <f>SUMIF($F583:$F1050,$G579,L583:L1050)</f>
        <v>2342340</v>
      </c>
      <c r="M579" s="171">
        <f>SUMIF($F583:$F1050,$G579,M583:M1050)</f>
        <v>11363614</v>
      </c>
    </row>
    <row r="580" spans="1:14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7000</v>
      </c>
      <c r="M580" s="171">
        <f>SUMIF($F583:$F1050,$G580,M583:M1050)</f>
        <v>7000</v>
      </c>
    </row>
    <row r="581" spans="1:14" ht="5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300</v>
      </c>
      <c r="L581" s="171">
        <f>SUMIF($F583:$F1050,$G581,L583:L1050)</f>
        <v>0</v>
      </c>
      <c r="M581" s="171">
        <f>SUMIF($F583:$F1050,$G581,M583:M1050)</f>
        <v>300</v>
      </c>
    </row>
    <row r="582" spans="1:14" ht="25.5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9205774</v>
      </c>
      <c r="L583" s="176">
        <f>SUM(L584,L630,L798,L831,L912,L892,L839)</f>
        <v>7000</v>
      </c>
      <c r="M583" s="176">
        <f>SUM(M584,M630,M798,M831,M912,M892,M839)</f>
        <v>9212774</v>
      </c>
    </row>
    <row r="584" spans="1:14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8711274</v>
      </c>
      <c r="L584" s="176">
        <f t="shared" si="156"/>
        <v>0</v>
      </c>
      <c r="M584" s="176">
        <f t="shared" si="156"/>
        <v>8711274</v>
      </c>
      <c r="N584" s="172"/>
    </row>
    <row r="585" spans="1:14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7199600</v>
      </c>
      <c r="L585" s="176">
        <f t="shared" si="157"/>
        <v>0</v>
      </c>
      <c r="M585" s="176">
        <f t="shared" si="157"/>
        <v>7199600</v>
      </c>
      <c r="N585" s="172"/>
    </row>
    <row r="586" spans="1:14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6973600</v>
      </c>
      <c r="L588" s="196">
        <v>0</v>
      </c>
      <c r="M588" s="196">
        <f t="shared" si="158"/>
        <v>6973600</v>
      </c>
      <c r="N588" s="172">
        <v>5410</v>
      </c>
    </row>
    <row r="589" spans="1:14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100000</v>
      </c>
      <c r="L600" s="196">
        <v>0</v>
      </c>
      <c r="M600" s="196">
        <f t="shared" si="158"/>
        <v>100000</v>
      </c>
      <c r="N600" s="172">
        <v>5410</v>
      </c>
    </row>
    <row r="601" spans="1:14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126000</v>
      </c>
      <c r="L606" s="196">
        <v>0</v>
      </c>
      <c r="M606" s="196">
        <f t="shared" si="158"/>
        <v>126000</v>
      </c>
      <c r="N606" s="172">
        <v>5410</v>
      </c>
    </row>
    <row r="607" spans="1:14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320000</v>
      </c>
      <c r="L610" s="176">
        <f>SUM(L611:L616)</f>
        <v>0</v>
      </c>
      <c r="M610" s="176">
        <f t="shared" ref="M610" si="159">SUM(M611:M616)</f>
        <v>320000</v>
      </c>
      <c r="N610" s="172"/>
    </row>
    <row r="611" spans="1:14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320000</v>
      </c>
      <c r="L613" s="196">
        <v>0</v>
      </c>
      <c r="M613" s="196">
        <f t="shared" si="160"/>
        <v>320000</v>
      </c>
      <c r="N613" s="172">
        <v>5410</v>
      </c>
    </row>
    <row r="614" spans="1:14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1191674</v>
      </c>
      <c r="L617" s="176">
        <f>SUM(L618:L629)</f>
        <v>0</v>
      </c>
      <c r="M617" s="176">
        <f t="shared" ref="M617" si="161">SUM(M618:M629)</f>
        <v>1191674</v>
      </c>
      <c r="N617" s="172"/>
    </row>
    <row r="618" spans="1:14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1187934</v>
      </c>
      <c r="L620" s="196">
        <v>0</v>
      </c>
      <c r="M620" s="196">
        <f t="shared" si="162"/>
        <v>1187934</v>
      </c>
      <c r="N620" s="172">
        <v>5410</v>
      </c>
    </row>
    <row r="621" spans="1:14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3740</v>
      </c>
      <c r="L626" s="196">
        <v>0</v>
      </c>
      <c r="M626" s="196">
        <f t="shared" si="162"/>
        <v>3740</v>
      </c>
      <c r="N626" s="172">
        <v>5410</v>
      </c>
    </row>
    <row r="627" spans="1:14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389400</v>
      </c>
      <c r="L630" s="176">
        <f t="shared" si="165"/>
        <v>7000</v>
      </c>
      <c r="M630" s="176">
        <f t="shared" si="165"/>
        <v>396400</v>
      </c>
      <c r="N630" s="172"/>
    </row>
    <row r="631" spans="1:14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3000</v>
      </c>
      <c r="L631" s="176">
        <f>SUM(L632:L655)</f>
        <v>7000</v>
      </c>
      <c r="M631" s="176">
        <f t="shared" ref="M631" si="166">SUM(M632:M655)</f>
        <v>10000</v>
      </c>
      <c r="N631" s="172"/>
    </row>
    <row r="632" spans="1:14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500</v>
      </c>
      <c r="L632" s="196">
        <v>0</v>
      </c>
      <c r="M632" s="196">
        <f t="shared" ref="M632:M655" si="167">K632+L632</f>
        <v>500</v>
      </c>
      <c r="N632" s="172">
        <v>3210</v>
      </c>
    </row>
    <row r="633" spans="1:14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2000</v>
      </c>
      <c r="L634" s="196">
        <v>0</v>
      </c>
      <c r="M634" s="196">
        <f t="shared" si="167"/>
        <v>2000</v>
      </c>
      <c r="N634" s="172">
        <v>5410</v>
      </c>
    </row>
    <row r="635" spans="1:14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7000</v>
      </c>
      <c r="M635" s="196">
        <f t="shared" si="167"/>
        <v>7000</v>
      </c>
      <c r="N635" s="172">
        <v>6210</v>
      </c>
    </row>
    <row r="636" spans="1:14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500</v>
      </c>
      <c r="L650" s="196">
        <v>0</v>
      </c>
      <c r="M650" s="196">
        <f t="shared" si="167"/>
        <v>500</v>
      </c>
      <c r="N650" s="172">
        <v>3210</v>
      </c>
    </row>
    <row r="651" spans="1:14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133300</v>
      </c>
      <c r="L656" s="176">
        <f>SUM(L657:L692)</f>
        <v>0</v>
      </c>
      <c r="M656" s="176">
        <f t="shared" ref="M656" si="181">SUM(M657:M692)</f>
        <v>133300</v>
      </c>
      <c r="N656" s="172"/>
    </row>
    <row r="657" spans="1:14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1000</v>
      </c>
      <c r="L657" s="196">
        <v>0</v>
      </c>
      <c r="M657" s="196">
        <f t="shared" ref="M657:M692" si="185">K657+L657</f>
        <v>1000</v>
      </c>
      <c r="N657" s="172">
        <v>3210</v>
      </c>
    </row>
    <row r="658" spans="1:14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8000</v>
      </c>
      <c r="L658" s="196">
        <v>0</v>
      </c>
      <c r="M658" s="196">
        <f t="shared" si="185"/>
        <v>8000</v>
      </c>
      <c r="N658" s="172">
        <v>4910</v>
      </c>
    </row>
    <row r="659" spans="1:14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100000</v>
      </c>
      <c r="L664" s="196">
        <v>0</v>
      </c>
      <c r="M664" s="196">
        <f t="shared" si="185"/>
        <v>100000</v>
      </c>
      <c r="N664" s="172">
        <v>4910</v>
      </c>
    </row>
    <row r="665" spans="1:14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3000</v>
      </c>
      <c r="L665" s="196">
        <v>0</v>
      </c>
      <c r="M665" s="196">
        <f t="shared" si="185"/>
        <v>3000</v>
      </c>
      <c r="N665" s="172">
        <v>5410</v>
      </c>
    </row>
    <row r="666" spans="1:14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1800</v>
      </c>
      <c r="L669" s="196">
        <v>0</v>
      </c>
      <c r="M669" s="196">
        <f t="shared" si="185"/>
        <v>1800</v>
      </c>
      <c r="N669" s="172">
        <v>3210</v>
      </c>
    </row>
    <row r="670" spans="1:14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1000</v>
      </c>
      <c r="L670" s="196">
        <v>0</v>
      </c>
      <c r="M670" s="196">
        <f t="shared" si="185"/>
        <v>1000</v>
      </c>
      <c r="N670" s="172">
        <v>4910</v>
      </c>
    </row>
    <row r="671" spans="1:14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500</v>
      </c>
      <c r="L675" s="196">
        <v>0</v>
      </c>
      <c r="M675" s="196">
        <f t="shared" si="185"/>
        <v>500</v>
      </c>
      <c r="N675" s="172">
        <v>3210</v>
      </c>
    </row>
    <row r="676" spans="1:14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1500</v>
      </c>
      <c r="L676" s="196">
        <v>0</v>
      </c>
      <c r="M676" s="196">
        <f t="shared" si="185"/>
        <v>1500</v>
      </c>
      <c r="N676" s="172">
        <v>4910</v>
      </c>
    </row>
    <row r="677" spans="1:14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3000</v>
      </c>
      <c r="L681" s="196">
        <v>0</v>
      </c>
      <c r="M681" s="196">
        <f t="shared" si="185"/>
        <v>3000</v>
      </c>
      <c r="N681" s="172">
        <v>3210</v>
      </c>
    </row>
    <row r="682" spans="1:14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10000</v>
      </c>
      <c r="L682" s="196">
        <v>0</v>
      </c>
      <c r="M682" s="196">
        <f t="shared" si="185"/>
        <v>10000</v>
      </c>
      <c r="N682" s="172">
        <v>4910</v>
      </c>
    </row>
    <row r="683" spans="1:14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3500</v>
      </c>
      <c r="L688" s="196">
        <v>0</v>
      </c>
      <c r="M688" s="196">
        <f t="shared" si="185"/>
        <v>3500</v>
      </c>
      <c r="N688" s="172">
        <v>4910</v>
      </c>
    </row>
    <row r="689" spans="1:14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58750</v>
      </c>
      <c r="L693" s="176">
        <f>SUM(L694:L747)</f>
        <v>0</v>
      </c>
      <c r="M693" s="176">
        <f t="shared" ref="M693" si="192">SUM(M694:M747)</f>
        <v>58750</v>
      </c>
      <c r="N693" s="172"/>
    </row>
    <row r="694" spans="1:14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500</v>
      </c>
      <c r="L695" s="196">
        <v>0</v>
      </c>
      <c r="M695" s="196">
        <f t="shared" si="193"/>
        <v>500</v>
      </c>
      <c r="N695" s="172">
        <v>4910</v>
      </c>
    </row>
    <row r="696" spans="1:14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32550</v>
      </c>
      <c r="L700" s="196">
        <v>0</v>
      </c>
      <c r="M700" s="196">
        <f t="shared" si="193"/>
        <v>32550</v>
      </c>
      <c r="N700" s="172">
        <v>3210</v>
      </c>
    </row>
    <row r="701" spans="1:14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3300</v>
      </c>
      <c r="L706" s="196">
        <v>0</v>
      </c>
      <c r="M706" s="196">
        <f t="shared" si="193"/>
        <v>3300</v>
      </c>
      <c r="N706" s="172">
        <v>3210</v>
      </c>
    </row>
    <row r="707" spans="1:14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2000</v>
      </c>
      <c r="L713" s="196">
        <v>0</v>
      </c>
      <c r="M713" s="196">
        <f t="shared" si="193"/>
        <v>2000</v>
      </c>
      <c r="N713" s="172">
        <v>4910</v>
      </c>
    </row>
    <row r="714" spans="1:14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200</v>
      </c>
      <c r="L718" s="196">
        <v>0</v>
      </c>
      <c r="M718" s="196">
        <f t="shared" si="193"/>
        <v>200</v>
      </c>
      <c r="N718" s="172">
        <v>3210</v>
      </c>
    </row>
    <row r="719" spans="1:14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13000</v>
      </c>
      <c r="L719" s="196">
        <v>0</v>
      </c>
      <c r="M719" s="196">
        <f t="shared" si="193"/>
        <v>13000</v>
      </c>
      <c r="N719" s="172">
        <v>4910</v>
      </c>
    </row>
    <row r="720" spans="1:14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2000</v>
      </c>
      <c r="L730" s="196">
        <v>0</v>
      </c>
      <c r="M730" s="196">
        <f t="shared" si="194"/>
        <v>2000</v>
      </c>
      <c r="N730" s="172">
        <v>3210</v>
      </c>
    </row>
    <row r="731" spans="1:14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2000</v>
      </c>
      <c r="L731" s="196">
        <v>0</v>
      </c>
      <c r="M731" s="196">
        <f t="shared" si="194"/>
        <v>2000</v>
      </c>
      <c r="N731" s="172">
        <v>4910</v>
      </c>
    </row>
    <row r="732" spans="1:14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1200</v>
      </c>
      <c r="L736" s="196">
        <v>0</v>
      </c>
      <c r="M736" s="196">
        <f t="shared" si="194"/>
        <v>1200</v>
      </c>
      <c r="N736" s="172">
        <v>3210</v>
      </c>
    </row>
    <row r="737" spans="1:14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1000</v>
      </c>
      <c r="L742" s="196">
        <v>0</v>
      </c>
      <c r="M742" s="196">
        <f t="shared" si="194"/>
        <v>1000</v>
      </c>
      <c r="N742" s="172">
        <v>3210</v>
      </c>
    </row>
    <row r="743" spans="1:14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1000</v>
      </c>
      <c r="L743" s="196">
        <v>0</v>
      </c>
      <c r="M743" s="196">
        <f t="shared" si="194"/>
        <v>1000</v>
      </c>
      <c r="N743" s="172">
        <v>4910</v>
      </c>
    </row>
    <row r="744" spans="1:14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194350</v>
      </c>
      <c r="L755" s="176">
        <f>SUM(L756:L797)</f>
        <v>0</v>
      </c>
      <c r="M755" s="176">
        <f t="shared" ref="M755" si="199">SUM(M756:M797)</f>
        <v>194350</v>
      </c>
      <c r="N755" s="172"/>
    </row>
    <row r="756" spans="1:14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1000</v>
      </c>
      <c r="L768" s="196">
        <v>0</v>
      </c>
      <c r="M768" s="196">
        <f t="shared" si="200"/>
        <v>1000</v>
      </c>
      <c r="N768" s="172">
        <v>3210</v>
      </c>
    </row>
    <row r="769" spans="1:14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350</v>
      </c>
      <c r="L774" s="196">
        <v>0</v>
      </c>
      <c r="M774" s="196">
        <f t="shared" si="200"/>
        <v>350</v>
      </c>
      <c r="N774" s="172">
        <v>3210</v>
      </c>
    </row>
    <row r="775" spans="1:14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2000</v>
      </c>
      <c r="L780" s="196">
        <v>0</v>
      </c>
      <c r="M780" s="196">
        <f t="shared" si="200"/>
        <v>2000</v>
      </c>
      <c r="N780" s="172">
        <v>3210</v>
      </c>
    </row>
    <row r="781" spans="1:14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54000</v>
      </c>
      <c r="L782" s="196">
        <v>0</v>
      </c>
      <c r="M782" s="196">
        <f t="shared" si="200"/>
        <v>54000</v>
      </c>
      <c r="N782" s="172">
        <v>5410</v>
      </c>
    </row>
    <row r="783" spans="1:14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2000</v>
      </c>
      <c r="L786" s="196">
        <v>0</v>
      </c>
      <c r="M786" s="196">
        <f t="shared" si="200"/>
        <v>2000</v>
      </c>
      <c r="N786" s="172">
        <v>3210</v>
      </c>
    </row>
    <row r="787" spans="1:14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126000</v>
      </c>
      <c r="L788" s="196">
        <v>0</v>
      </c>
      <c r="M788" s="196">
        <f t="shared" si="200"/>
        <v>126000</v>
      </c>
      <c r="N788" s="172">
        <v>5410</v>
      </c>
    </row>
    <row r="789" spans="1:14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2000</v>
      </c>
      <c r="L792" s="196">
        <v>0</v>
      </c>
      <c r="M792" s="196">
        <f t="shared" si="200"/>
        <v>2000</v>
      </c>
      <c r="N792" s="172">
        <v>3210</v>
      </c>
    </row>
    <row r="793" spans="1:14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7000</v>
      </c>
      <c r="L793" s="196">
        <v>0</v>
      </c>
      <c r="M793" s="196">
        <f t="shared" si="200"/>
        <v>7000</v>
      </c>
      <c r="N793" s="172">
        <v>4910</v>
      </c>
    </row>
    <row r="794" spans="1:14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105100</v>
      </c>
      <c r="L798" s="176">
        <f t="shared" si="204"/>
        <v>0</v>
      </c>
      <c r="M798" s="176">
        <f t="shared" si="204"/>
        <v>105100</v>
      </c>
      <c r="N798" s="172"/>
    </row>
    <row r="799" spans="1:14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105100</v>
      </c>
      <c r="L806" s="176">
        <f>SUM(L807:L830)</f>
        <v>0</v>
      </c>
      <c r="M806" s="176">
        <f t="shared" ref="M806" si="208">SUM(M807:M830)</f>
        <v>105100</v>
      </c>
      <c r="N806" s="172"/>
    </row>
    <row r="807" spans="1:14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100</v>
      </c>
      <c r="L819" s="196">
        <v>0</v>
      </c>
      <c r="M819" s="196">
        <f t="shared" si="209"/>
        <v>100</v>
      </c>
      <c r="N819" s="172">
        <v>3210</v>
      </c>
    </row>
    <row r="820" spans="1:14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105000</v>
      </c>
      <c r="L821" s="196">
        <v>0</v>
      </c>
      <c r="M821" s="196">
        <f t="shared" si="209"/>
        <v>105000</v>
      </c>
      <c r="N821" s="172">
        <v>5410</v>
      </c>
    </row>
    <row r="822" spans="1:14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8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9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9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9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9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40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100800</v>
      </c>
      <c r="L926" s="176">
        <f t="shared" si="240"/>
        <v>2602600</v>
      </c>
      <c r="M926" s="176">
        <f t="shared" si="240"/>
        <v>2703400</v>
      </c>
      <c r="N926" s="172"/>
    </row>
    <row r="927" spans="1:14" ht="25.5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/>
      <c r="M929" s="196">
        <f t="shared" ref="M929:M934" si="243">K929+L929</f>
        <v>0</v>
      </c>
      <c r="N929" s="172">
        <v>3210</v>
      </c>
    </row>
    <row r="930" spans="1:14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/>
      <c r="M930" s="196">
        <f t="shared" si="243"/>
        <v>0</v>
      </c>
      <c r="N930" s="172">
        <v>4910</v>
      </c>
    </row>
    <row r="931" spans="1:14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/>
      <c r="M931" s="196">
        <f t="shared" si="243"/>
        <v>0</v>
      </c>
      <c r="N931" s="172">
        <v>5410</v>
      </c>
    </row>
    <row r="932" spans="1:14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100800</v>
      </c>
      <c r="L935" s="176">
        <f t="shared" si="244"/>
        <v>2602600</v>
      </c>
      <c r="M935" s="176">
        <f t="shared" si="244"/>
        <v>2703400</v>
      </c>
      <c r="N935" s="172"/>
    </row>
    <row r="936" spans="1:14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2602600</v>
      </c>
      <c r="M936" s="176">
        <f t="shared" ref="M936" si="245">SUM(M937:M948)</f>
        <v>2602600</v>
      </c>
      <c r="N936" s="172"/>
    </row>
    <row r="937" spans="1:14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130130</v>
      </c>
      <c r="M937" s="196">
        <f t="shared" ref="M937:M948" si="247">K937+L937</f>
        <v>130130</v>
      </c>
      <c r="N937" s="172">
        <v>3210</v>
      </c>
    </row>
    <row r="938" spans="1:14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130130</v>
      </c>
      <c r="M938" s="196">
        <f t="shared" si="247"/>
        <v>130130</v>
      </c>
      <c r="N938" s="172">
        <v>4910</v>
      </c>
    </row>
    <row r="939" spans="1:14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2342340</v>
      </c>
      <c r="M939" s="196">
        <f t="shared" si="247"/>
        <v>2342340</v>
      </c>
      <c r="N939" s="172">
        <v>5410</v>
      </c>
    </row>
    <row r="940" spans="1:14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78500</v>
      </c>
      <c r="L949" s="198">
        <f>SUM(L950:L991)</f>
        <v>0</v>
      </c>
      <c r="M949" s="198">
        <f t="shared" ref="M949" si="248">SUM(M950:M991)</f>
        <v>78500</v>
      </c>
      <c r="N949" s="172"/>
    </row>
    <row r="950" spans="1:14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5000</v>
      </c>
      <c r="L950" s="196">
        <v>0</v>
      </c>
      <c r="M950" s="196">
        <f t="shared" ref="M950:M991" si="249">K950+L950</f>
        <v>5000</v>
      </c>
      <c r="N950" s="172">
        <v>3210</v>
      </c>
    </row>
    <row r="951" spans="1:14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55000</v>
      </c>
      <c r="L951" s="196">
        <v>0</v>
      </c>
      <c r="M951" s="196">
        <f t="shared" si="249"/>
        <v>55000</v>
      </c>
      <c r="N951" s="172">
        <v>4910</v>
      </c>
    </row>
    <row r="952" spans="1:14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1000</v>
      </c>
      <c r="L957" s="196">
        <v>0</v>
      </c>
      <c r="M957" s="196">
        <f t="shared" si="249"/>
        <v>1000</v>
      </c>
      <c r="N957" s="172">
        <v>4910</v>
      </c>
    </row>
    <row r="958" spans="1:14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4500</v>
      </c>
      <c r="L962" s="196">
        <v>0</v>
      </c>
      <c r="M962" s="196">
        <f t="shared" si="249"/>
        <v>4500</v>
      </c>
      <c r="N962" s="172">
        <v>3210</v>
      </c>
    </row>
    <row r="963" spans="1:14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6000</v>
      </c>
      <c r="L969" s="196">
        <v>0</v>
      </c>
      <c r="M969" s="196">
        <f t="shared" si="249"/>
        <v>6000</v>
      </c>
      <c r="N969" s="172">
        <v>4910</v>
      </c>
    </row>
    <row r="970" spans="1:14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5000</v>
      </c>
      <c r="L975" s="196">
        <v>0</v>
      </c>
      <c r="M975" s="196">
        <f t="shared" si="249"/>
        <v>5000</v>
      </c>
      <c r="N975" s="172">
        <v>4910</v>
      </c>
    </row>
    <row r="976" spans="1:14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2000</v>
      </c>
      <c r="L987" s="196">
        <v>0</v>
      </c>
      <c r="M987" s="196">
        <f t="shared" si="249"/>
        <v>2000</v>
      </c>
      <c r="N987" s="172">
        <v>4910</v>
      </c>
    </row>
    <row r="988" spans="1:14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22300</v>
      </c>
      <c r="L999" s="176">
        <f>SUM(L1000:L1005)</f>
        <v>0</v>
      </c>
      <c r="M999" s="176">
        <f t="shared" ref="M999" si="254">SUM(M1000:M1005)</f>
        <v>22300</v>
      </c>
      <c r="N999" s="172"/>
    </row>
    <row r="1000" spans="1:14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500</v>
      </c>
      <c r="L1000" s="196">
        <v>0</v>
      </c>
      <c r="M1000" s="196">
        <f t="shared" ref="M1000:M1005" si="255">K1000+L1000</f>
        <v>500</v>
      </c>
      <c r="N1000" s="172">
        <v>3210</v>
      </c>
    </row>
    <row r="1001" spans="1:14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1500</v>
      </c>
      <c r="L1001" s="196">
        <v>0</v>
      </c>
      <c r="M1001" s="196">
        <f t="shared" si="255"/>
        <v>1500</v>
      </c>
      <c r="N1001" s="172">
        <v>4910</v>
      </c>
    </row>
    <row r="1002" spans="1:14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20000</v>
      </c>
      <c r="L1002" s="196">
        <v>0</v>
      </c>
      <c r="M1002" s="196">
        <f t="shared" si="255"/>
        <v>20000</v>
      </c>
      <c r="N1002" s="172">
        <v>5410</v>
      </c>
    </row>
    <row r="1003" spans="1:14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300</v>
      </c>
      <c r="L1004" s="196">
        <v>0</v>
      </c>
      <c r="M1004" s="196">
        <f t="shared" si="255"/>
        <v>300</v>
      </c>
      <c r="N1004" s="172">
        <v>7210</v>
      </c>
    </row>
    <row r="1005" spans="1:14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/>
      <c r="L1005" s="196">
        <v>0</v>
      </c>
      <c r="M1005" s="196">
        <f t="shared" si="255"/>
        <v>0</v>
      </c>
      <c r="N1005" s="172">
        <v>8210</v>
      </c>
    </row>
    <row r="1006" spans="1:14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47666</v>
      </c>
      <c r="L1052" s="161">
        <f t="shared" ref="L1052:M1052" si="276">SUM(L1053,L1073,L1094,L1101,L1108,L1203,L1128,L1145,L1152,L1159,L1252,L1223,L1241,L1186)</f>
        <v>62392</v>
      </c>
      <c r="M1052" s="161">
        <f t="shared" si="276"/>
        <v>110058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3000</v>
      </c>
      <c r="L1053" s="182">
        <f t="shared" ref="L1053:M1053" si="277">SUM(L1055)</f>
        <v>0</v>
      </c>
      <c r="M1053" s="182">
        <f t="shared" si="277"/>
        <v>3000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3000</v>
      </c>
      <c r="L1054" s="171">
        <f t="shared" ref="L1054:M1054" si="278">SUMIF($F1055:$F1072,$G1054,L1055:L1072)</f>
        <v>0</v>
      </c>
      <c r="M1054" s="171">
        <f t="shared" si="278"/>
        <v>3000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3000</v>
      </c>
      <c r="L1055" s="176">
        <f t="shared" ref="L1055:M1055" si="279">SUM(L1056,L1061)</f>
        <v>0</v>
      </c>
      <c r="M1055" s="176">
        <f t="shared" si="279"/>
        <v>3000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2563</v>
      </c>
      <c r="L1056" s="176">
        <f t="shared" ref="L1056:M1056" si="280">SUM(L1057,L1059)</f>
        <v>0</v>
      </c>
      <c r="M1056" s="176">
        <f t="shared" si="280"/>
        <v>2563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2200</v>
      </c>
      <c r="L1057" s="176">
        <f t="shared" ref="L1057:M1057" si="281">SUM(L1058)</f>
        <v>0</v>
      </c>
      <c r="M1057" s="176">
        <f t="shared" si="281"/>
        <v>2200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2200</v>
      </c>
      <c r="L1058" s="196">
        <v>0</v>
      </c>
      <c r="M1058" s="180">
        <f>K1058+L1058</f>
        <v>2200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363</v>
      </c>
      <c r="L1059" s="176">
        <f>SUM(L1060:L1060)</f>
        <v>0</v>
      </c>
      <c r="M1059" s="176">
        <f>SUM(M1060:M1060)</f>
        <v>363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363</v>
      </c>
      <c r="L1060" s="196">
        <v>0</v>
      </c>
      <c r="M1060" s="180">
        <f>K1060+L1060</f>
        <v>363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437</v>
      </c>
      <c r="L1061" s="176">
        <f>SUM(L1062,L1065,L1067,L1069)</f>
        <v>0</v>
      </c>
      <c r="M1061" s="176">
        <f>SUM(M1062,M1065,M1067,M1069)</f>
        <v>437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437</v>
      </c>
      <c r="L1069" s="176">
        <f>SUM(L1070:L1071)</f>
        <v>0</v>
      </c>
      <c r="M1069" s="176">
        <f>SUM(M1070:M1071)</f>
        <v>437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437</v>
      </c>
      <c r="L1070" s="196">
        <v>0</v>
      </c>
      <c r="M1070" s="180">
        <f>K1070+L1070</f>
        <v>437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1050</v>
      </c>
      <c r="L1094" s="182">
        <f>SUM(L1096)</f>
        <v>0</v>
      </c>
      <c r="M1094" s="182">
        <f>SUM(M1096)</f>
        <v>1050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1050</v>
      </c>
      <c r="L1095" s="171">
        <f t="shared" si="291"/>
        <v>0</v>
      </c>
      <c r="M1095" s="171">
        <f t="shared" si="291"/>
        <v>1050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1050</v>
      </c>
      <c r="L1096" s="176">
        <f t="shared" si="292"/>
        <v>0</v>
      </c>
      <c r="M1096" s="176">
        <f t="shared" si="292"/>
        <v>1050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1050</v>
      </c>
      <c r="L1097" s="176">
        <f t="shared" si="292"/>
        <v>0</v>
      </c>
      <c r="M1097" s="176">
        <f t="shared" si="292"/>
        <v>1050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1050</v>
      </c>
      <c r="L1098" s="176">
        <f t="shared" si="292"/>
        <v>0</v>
      </c>
      <c r="M1098" s="176">
        <f t="shared" si="292"/>
        <v>1050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1050</v>
      </c>
      <c r="L1099" s="196">
        <v>0</v>
      </c>
      <c r="M1099" s="180">
        <f>K1099+L1099</f>
        <v>1050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0</v>
      </c>
      <c r="L1101" s="182">
        <f>SUM(L1103)</f>
        <v>0</v>
      </c>
      <c r="M1101" s="182">
        <f>SUM(M1103)</f>
        <v>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0</v>
      </c>
      <c r="L1102" s="171">
        <f t="shared" si="293"/>
        <v>0</v>
      </c>
      <c r="M1102" s="171">
        <f t="shared" si="293"/>
        <v>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0</v>
      </c>
      <c r="L1103" s="176">
        <f t="shared" si="294"/>
        <v>0</v>
      </c>
      <c r="M1103" s="176">
        <f t="shared" si="294"/>
        <v>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0</v>
      </c>
      <c r="L1104" s="176">
        <f t="shared" si="294"/>
        <v>0</v>
      </c>
      <c r="M1104" s="176">
        <f t="shared" si="294"/>
        <v>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0</v>
      </c>
      <c r="L1105" s="176">
        <f t="shared" si="294"/>
        <v>0</v>
      </c>
      <c r="M1105" s="176">
        <f t="shared" si="294"/>
        <v>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30200</v>
      </c>
      <c r="L1108" s="205">
        <f>SUM(L1111)</f>
        <v>31000</v>
      </c>
      <c r="M1108" s="205">
        <f>SUM(M1111)</f>
        <v>61200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30200</v>
      </c>
      <c r="L1110" s="207">
        <f>SUMIF($F1111:$F1127,$G1110,L1111:L1127)</f>
        <v>31000</v>
      </c>
      <c r="M1110" s="207">
        <f>SUMIF($F1111:$F1127,$G1110,M1111:M1127)</f>
        <v>61200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30200</v>
      </c>
      <c r="L1111" s="204">
        <f>SUM(L1112,L1119)</f>
        <v>31000</v>
      </c>
      <c r="M1111" s="204">
        <f>SUM(M1112,M1119)</f>
        <v>61200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21014</v>
      </c>
      <c r="L1112" s="204">
        <f>SUM(L1113,L1115,L1117)</f>
        <v>29386</v>
      </c>
      <c r="M1112" s="204">
        <f>SUM(M1113,M1115,M1117)</f>
        <v>50400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16750</v>
      </c>
      <c r="L1113" s="204">
        <f>SUM(L1114:L1114)</f>
        <v>23350</v>
      </c>
      <c r="M1113" s="204">
        <f>SUM(M1114:M1114)</f>
        <v>40100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16750</v>
      </c>
      <c r="L1114" s="196">
        <v>23350</v>
      </c>
      <c r="M1114" s="210">
        <f>K1114+L1114</f>
        <v>40100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1500</v>
      </c>
      <c r="L1115" s="204">
        <f>SUM(L1116)</f>
        <v>2100</v>
      </c>
      <c r="M1115" s="204">
        <f>SUM(M1116)</f>
        <v>3600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1500</v>
      </c>
      <c r="L1116" s="196">
        <v>2100</v>
      </c>
      <c r="M1116" s="210">
        <f>K1116+L1116</f>
        <v>3600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2764</v>
      </c>
      <c r="L1117" s="204">
        <f>SUM(L1118:L1118)</f>
        <v>3936</v>
      </c>
      <c r="M1117" s="204">
        <f>SUM(M1118:M1118)</f>
        <v>6700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2764</v>
      </c>
      <c r="L1118" s="196">
        <v>3936</v>
      </c>
      <c r="M1118" s="210">
        <f>K1118+L1118</f>
        <v>6700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9186</v>
      </c>
      <c r="L1119" s="204">
        <f>SUM(L1120,L1123,L1125)</f>
        <v>1614</v>
      </c>
      <c r="M1119" s="204">
        <f>SUM(M1120,M1123,M1125)</f>
        <v>10800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8786</v>
      </c>
      <c r="L1120" s="204">
        <f>SUM(L1121:L1122)</f>
        <v>1414</v>
      </c>
      <c r="M1120" s="204">
        <f>SUM(M1121:M1122)</f>
        <v>10200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2000</v>
      </c>
      <c r="L1121" s="196">
        <v>-1800</v>
      </c>
      <c r="M1121" s="210">
        <f>K1121+L1121</f>
        <v>200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6786</v>
      </c>
      <c r="L1122" s="196">
        <v>3214</v>
      </c>
      <c r="M1122" s="210">
        <f>K1122+L1122</f>
        <v>10000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200</v>
      </c>
      <c r="L1123" s="204">
        <f>SUM(L1124:L1124)</f>
        <v>200</v>
      </c>
      <c r="M1123" s="204">
        <f>SUM(M1124:M1124)</f>
        <v>400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200</v>
      </c>
      <c r="L1124" s="196">
        <v>200</v>
      </c>
      <c r="M1124" s="210">
        <f>K1124+L1124</f>
        <v>400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200</v>
      </c>
      <c r="L1125" s="204">
        <f>SUM(L1126:L1126)</f>
        <v>0</v>
      </c>
      <c r="M1125" s="204">
        <f>SUM(M1126:M1126)</f>
        <v>200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200</v>
      </c>
      <c r="L1126" s="196">
        <v>0</v>
      </c>
      <c r="M1126" s="210">
        <f>K1126+L1126</f>
        <v>200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13416</v>
      </c>
      <c r="L1145" s="182">
        <f>SUM(L1147)</f>
        <v>3392</v>
      </c>
      <c r="M1145" s="182">
        <f>SUM(M1147)</f>
        <v>16808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13416</v>
      </c>
      <c r="L1146" s="171">
        <f t="shared" si="317"/>
        <v>3392</v>
      </c>
      <c r="M1146" s="171">
        <f t="shared" si="317"/>
        <v>16808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13416</v>
      </c>
      <c r="L1147" s="176">
        <f t="shared" si="318"/>
        <v>3392</v>
      </c>
      <c r="M1147" s="176">
        <f t="shared" si="318"/>
        <v>16808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13416</v>
      </c>
      <c r="L1148" s="176">
        <f>SUM(L1149)</f>
        <v>3392</v>
      </c>
      <c r="M1148" s="176">
        <f>SUM(M1149)</f>
        <v>16808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13416</v>
      </c>
      <c r="L1149" s="176">
        <f>SUM(L1150:L1150)</f>
        <v>3392</v>
      </c>
      <c r="M1149" s="176">
        <f>SUM(M1150:M1150)</f>
        <v>16808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13416</v>
      </c>
      <c r="L1150" s="196">
        <v>3392</v>
      </c>
      <c r="M1150" s="180">
        <f>K1150+L1150</f>
        <v>16808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0</v>
      </c>
      <c r="L1152" s="182">
        <f t="shared" si="323"/>
        <v>0</v>
      </c>
      <c r="M1152" s="182">
        <f t="shared" si="323"/>
        <v>0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0</v>
      </c>
      <c r="L1153" s="171">
        <f>SUMIF($F1154:$F1158,$G1153,L1154:L1158)</f>
        <v>0</v>
      </c>
      <c r="M1153" s="171">
        <f>SUMIF($F1154:$F1158,$G1153,M1154:M1158)</f>
        <v>0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0</v>
      </c>
      <c r="L1154" s="176">
        <f t="shared" si="324"/>
        <v>0</v>
      </c>
      <c r="M1154" s="176">
        <f t="shared" si="324"/>
        <v>0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0</v>
      </c>
      <c r="L1155" s="176">
        <f>SUM(L1156)</f>
        <v>0</v>
      </c>
      <c r="M1155" s="176">
        <f>SUM(M1156)</f>
        <v>0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0</v>
      </c>
      <c r="L1156" s="176">
        <f>SUM(L1157:L1157)</f>
        <v>0</v>
      </c>
      <c r="M1156" s="176">
        <f>SUM(M1157:M1157)</f>
        <v>0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0</v>
      </c>
      <c r="L1157" s="196">
        <v>0</v>
      </c>
      <c r="M1157" s="180">
        <f>K1157+L1157</f>
        <v>0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28000</v>
      </c>
      <c r="M1241" s="182">
        <f>SUM(M1243)</f>
        <v>28000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28000</v>
      </c>
      <c r="M1242" s="171">
        <f>SUMIF($F1243:$F1251,$G1242,M1243:M1251)</f>
        <v>28000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28000</v>
      </c>
      <c r="M1243" s="176">
        <f t="shared" si="368"/>
        <v>28000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28000</v>
      </c>
      <c r="M1244" s="176">
        <f t="shared" si="369"/>
        <v>28000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24050</v>
      </c>
      <c r="M1245" s="176">
        <f>SUM(M1246:M1246)</f>
        <v>24050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24050</v>
      </c>
      <c r="M1246" s="180">
        <f>K1246+L1246</f>
        <v>24050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3950</v>
      </c>
      <c r="M1249" s="176">
        <f>SUM(M1250:M1250)</f>
        <v>3950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3950</v>
      </c>
      <c r="M1250" s="180">
        <f>K1250+L1250</f>
        <v>3950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10150721</v>
      </c>
      <c r="L1262" s="104">
        <f t="shared" si="374"/>
        <v>246981</v>
      </c>
      <c r="M1262" s="104">
        <f t="shared" si="374"/>
        <v>10397702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111850</v>
      </c>
      <c r="L1263" s="104">
        <f t="shared" si="374"/>
        <v>2602600</v>
      </c>
      <c r="M1263" s="104">
        <f t="shared" si="374"/>
        <v>2714450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10262571</v>
      </c>
      <c r="L1265" s="105">
        <f t="shared" ref="L1265:M1265" si="375">SUM(L1262:L1264)</f>
        <v>2849581</v>
      </c>
      <c r="M1265" s="105">
        <f t="shared" si="375"/>
        <v>13112152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4050</v>
      </c>
      <c r="L1269" s="76">
        <f t="shared" si="376"/>
        <v>28000</v>
      </c>
      <c r="M1269" s="76">
        <f t="shared" si="376"/>
        <v>32050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908331</v>
      </c>
      <c r="L1270" s="76">
        <f t="shared" si="376"/>
        <v>147589</v>
      </c>
      <c r="M1270" s="76">
        <f t="shared" si="376"/>
        <v>1055920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30000</v>
      </c>
      <c r="M1271" s="76">
        <f t="shared" si="376"/>
        <v>30000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30200</v>
      </c>
      <c r="L1273" s="108">
        <f t="shared" si="377"/>
        <v>31000</v>
      </c>
      <c r="M1273" s="108">
        <f t="shared" si="377"/>
        <v>61200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0</v>
      </c>
      <c r="L1274" s="108">
        <f t="shared" si="377"/>
        <v>0</v>
      </c>
      <c r="M1274" s="108">
        <f t="shared" si="377"/>
        <v>0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13416</v>
      </c>
      <c r="L1275" s="108">
        <f t="shared" si="377"/>
        <v>3392</v>
      </c>
      <c r="M1275" s="108">
        <f t="shared" si="377"/>
        <v>16808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65000</v>
      </c>
      <c r="L1276" s="76">
        <f t="shared" si="378"/>
        <v>130130</v>
      </c>
      <c r="M1276" s="76">
        <f t="shared" si="378"/>
        <v>195130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220000</v>
      </c>
      <c r="L1277" s="76">
        <f t="shared" si="378"/>
        <v>130130</v>
      </c>
      <c r="M1277" s="76">
        <f t="shared" si="378"/>
        <v>350130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9021274</v>
      </c>
      <c r="L1278" s="76">
        <f t="shared" si="378"/>
        <v>2342340</v>
      </c>
      <c r="M1278" s="76">
        <f t="shared" si="378"/>
        <v>11363614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7000</v>
      </c>
      <c r="M1279" s="76">
        <f t="shared" si="378"/>
        <v>7000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300</v>
      </c>
      <c r="L1280" s="76">
        <f t="shared" si="378"/>
        <v>0</v>
      </c>
      <c r="M1280" s="76">
        <f t="shared" si="378"/>
        <v>300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10262571</v>
      </c>
      <c r="L1282" s="109">
        <f>SUM(L1269:L1281)</f>
        <v>2849581</v>
      </c>
      <c r="M1282" s="109">
        <f>SUM(M1269:M1281)</f>
        <v>13112152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mergeCells count="128"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</mergeCells>
  <printOptions gridLines="1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10174271</v>
      </c>
      <c r="D3" s="47">
        <f>'PRIHODI-za popuniti'!D437</f>
        <v>2849581</v>
      </c>
      <c r="E3" s="47">
        <f>'PRIHODI-za popuniti'!E437</f>
        <v>13023852</v>
      </c>
    </row>
    <row r="4" spans="1:8" ht="25.5" x14ac:dyDescent="0.2">
      <c r="A4" s="45">
        <v>7</v>
      </c>
      <c r="B4" s="46" t="s">
        <v>272</v>
      </c>
      <c r="C4" s="47">
        <f>'PRIHODI-za popuniti'!C438</f>
        <v>300</v>
      </c>
      <c r="D4" s="47">
        <f>'PRIHODI-za popuniti'!D438</f>
        <v>0</v>
      </c>
      <c r="E4" s="47">
        <f>'PRIHODI-za popuniti'!E438</f>
        <v>300</v>
      </c>
    </row>
    <row r="5" spans="1:8" s="51" customFormat="1" x14ac:dyDescent="0.2">
      <c r="A5" s="48"/>
      <c r="B5" s="49" t="s">
        <v>273</v>
      </c>
      <c r="C5" s="50">
        <f>SUM(C3:C4)</f>
        <v>10174571</v>
      </c>
      <c r="D5" s="50">
        <f t="shared" ref="D5:E5" si="0">SUM(D3:D4)</f>
        <v>2849581</v>
      </c>
      <c r="E5" s="50">
        <f t="shared" si="0"/>
        <v>13024152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10150721</v>
      </c>
      <c r="D7" s="47">
        <f>'POSEBNI DIO-za popuniti'!L1262</f>
        <v>246981</v>
      </c>
      <c r="E7" s="47">
        <f>'POSEBNI DIO-za popuniti'!M1262</f>
        <v>10397702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111850</v>
      </c>
      <c r="D8" s="47">
        <f>'POSEBNI DIO-za popuniti'!L1263</f>
        <v>2602600</v>
      </c>
      <c r="E8" s="47">
        <f>'POSEBNI DIO-za popuniti'!M1263</f>
        <v>2714450</v>
      </c>
    </row>
    <row r="9" spans="1:8" s="51" customFormat="1" x14ac:dyDescent="0.2">
      <c r="A9" s="48"/>
      <c r="B9" s="49" t="s">
        <v>276</v>
      </c>
      <c r="C9" s="50">
        <f>SUM(C7:C8)</f>
        <v>10262571</v>
      </c>
      <c r="D9" s="50">
        <f t="shared" ref="D9:E9" si="1">SUM(D7:D8)</f>
        <v>2849581</v>
      </c>
      <c r="E9" s="50">
        <f t="shared" si="1"/>
        <v>13112152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88000</v>
      </c>
      <c r="D16" s="50">
        <f>'PRIHODI-za popuniti'!D440</f>
        <v>0</v>
      </c>
      <c r="E16" s="50">
        <f>'PRIHODI-za popuniti'!E440</f>
        <v>88000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Mira</cp:lastModifiedBy>
  <cp:lastPrinted>2022-04-14T13:44:56Z</cp:lastPrinted>
  <dcterms:created xsi:type="dcterms:W3CDTF">2020-10-13T07:17:24Z</dcterms:created>
  <dcterms:modified xsi:type="dcterms:W3CDTF">2022-04-22T08:10:30Z</dcterms:modified>
</cp:coreProperties>
</file>